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novosad2729111\Documents\Súťaže\77 Spisska Nova Ves OU rekonstrukcia kotolne\2. Súťažné podklady\"/>
    </mc:Choice>
  </mc:AlternateContent>
  <bookViews>
    <workbookView xWindow="135" yWindow="495" windowWidth="18885" windowHeight="8745" activeTab="4"/>
  </bookViews>
  <sheets>
    <sheet name="Rekapitulácia stavby" sheetId="1" r:id="rId1"/>
    <sheet name="1 - Architektonicko stave..." sheetId="2" r:id="rId2"/>
    <sheet name="2 - Vzduchotechnika" sheetId="3" r:id="rId3"/>
    <sheet name="3 - Meranie a regulácia" sheetId="4" r:id="rId4"/>
    <sheet name="4 - Ústredné vykurovanie" sheetId="5" r:id="rId5"/>
    <sheet name="5 - Zdravotechnika" sheetId="6" r:id="rId6"/>
    <sheet name="6 - Odberné plynové zaria..." sheetId="7" r:id="rId7"/>
  </sheets>
  <definedNames>
    <definedName name="_xlnm._FilterDatabase" localSheetId="1" hidden="1">'1 - Architektonicko stave...'!$C$140:$K$283</definedName>
    <definedName name="_xlnm._FilterDatabase" localSheetId="2" hidden="1">'2 - Vzduchotechnika'!$C$122:$K$156</definedName>
    <definedName name="_xlnm._FilterDatabase" localSheetId="3" hidden="1">'3 - Meranie a regulácia'!$C$126:$K$239</definedName>
    <definedName name="_xlnm._FilterDatabase" localSheetId="4" hidden="1">'4 - Ústredné vykurovanie'!$C$130:$K$387</definedName>
    <definedName name="_xlnm._FilterDatabase" localSheetId="5" hidden="1">'5 - Zdravotechnika'!$C$129:$K$207</definedName>
    <definedName name="_xlnm._FilterDatabase" localSheetId="6" hidden="1">'6 - Odberné plynové zaria...'!$C$126:$K$195</definedName>
    <definedName name="_xlnm.Print_Titles" localSheetId="1">'1 - Architektonicko stave...'!$140:$140</definedName>
    <definedName name="_xlnm.Print_Titles" localSheetId="2">'2 - Vzduchotechnika'!$122:$122</definedName>
    <definedName name="_xlnm.Print_Titles" localSheetId="3">'3 - Meranie a regulácia'!$126:$126</definedName>
    <definedName name="_xlnm.Print_Titles" localSheetId="4">'4 - Ústredné vykurovanie'!$130:$130</definedName>
    <definedName name="_xlnm.Print_Titles" localSheetId="5">'5 - Zdravotechnika'!$129:$129</definedName>
    <definedName name="_xlnm.Print_Titles" localSheetId="6">'6 - Odberné plynové zaria...'!$126:$126</definedName>
    <definedName name="_xlnm.Print_Titles" localSheetId="0">'Rekapitulácia stavby'!$92:$92</definedName>
    <definedName name="_xlnm.Print_Area" localSheetId="1">'1 - Architektonicko stave...'!$C$4:$J$76,'1 - Architektonicko stave...'!$C$82:$J$120,'1 - Architektonicko stave...'!$C$126:$J$283</definedName>
    <definedName name="_xlnm.Print_Area" localSheetId="2">'2 - Vzduchotechnika'!$C$4:$J$76,'2 - Vzduchotechnika'!$C$82:$J$102,'2 - Vzduchotechnika'!$C$108:$J$156</definedName>
    <definedName name="_xlnm.Print_Area" localSheetId="3">'3 - Meranie a regulácia'!$C$4:$J$76,'3 - Meranie a regulácia'!$C$82:$J$106,'3 - Meranie a regulácia'!$C$112:$J$239</definedName>
    <definedName name="_xlnm.Print_Area" localSheetId="4">'4 - Ústredné vykurovanie'!$C$4:$J$76,'4 - Ústredné vykurovanie'!$C$82:$J$110,'4 - Ústredné vykurovanie'!$C$116:$J$387</definedName>
    <definedName name="_xlnm.Print_Area" localSheetId="5">'5 - Zdravotechnika'!$C$4:$J$76,'5 - Zdravotechnika'!$C$82:$J$109,'5 - Zdravotechnika'!$C$115:$J$207</definedName>
    <definedName name="_xlnm.Print_Area" localSheetId="6">'6 - Odberné plynové zaria...'!$C$4:$J$76,'6 - Odberné plynové zaria...'!$C$82:$J$106,'6 - Odberné plynové zaria...'!$C$112:$J$195</definedName>
    <definedName name="_xlnm.Print_Area" localSheetId="0">'Rekapitulácia stavby'!$D$4:$AO$76,'Rekapitulácia stavby'!$C$82:$AQ$102</definedName>
  </definedNames>
  <calcPr calcId="162913"/>
</workbook>
</file>

<file path=xl/calcChain.xml><?xml version="1.0" encoding="utf-8"?>
<calcChain xmlns="http://schemas.openxmlformats.org/spreadsheetml/2006/main">
  <c r="J39" i="7" l="1"/>
  <c r="J38" i="7"/>
  <c r="AY101" i="1" s="1"/>
  <c r="J37" i="7"/>
  <c r="AX101" i="1" s="1"/>
  <c r="BI195" i="7"/>
  <c r="BH195" i="7"/>
  <c r="BG195" i="7"/>
  <c r="BE195" i="7"/>
  <c r="T194" i="7"/>
  <c r="R194" i="7"/>
  <c r="P194" i="7"/>
  <c r="BI193" i="7"/>
  <c r="BH193" i="7"/>
  <c r="BG193" i="7"/>
  <c r="BE193" i="7"/>
  <c r="T193" i="7"/>
  <c r="T192" i="7"/>
  <c r="R193" i="7"/>
  <c r="R192" i="7" s="1"/>
  <c r="P193" i="7"/>
  <c r="P192" i="7" s="1"/>
  <c r="BI191" i="7"/>
  <c r="BH191" i="7"/>
  <c r="BG191" i="7"/>
  <c r="BE191" i="7"/>
  <c r="T191" i="7"/>
  <c r="R191" i="7"/>
  <c r="P191" i="7"/>
  <c r="BI190" i="7"/>
  <c r="BH190" i="7"/>
  <c r="BG190" i="7"/>
  <c r="BE190" i="7"/>
  <c r="T190" i="7"/>
  <c r="R190" i="7"/>
  <c r="P190" i="7"/>
  <c r="BI189" i="7"/>
  <c r="BH189" i="7"/>
  <c r="BG189" i="7"/>
  <c r="BE189" i="7"/>
  <c r="T189" i="7"/>
  <c r="R189" i="7"/>
  <c r="P189" i="7"/>
  <c r="BI187" i="7"/>
  <c r="BH187" i="7"/>
  <c r="BG187" i="7"/>
  <c r="BE187" i="7"/>
  <c r="T187" i="7"/>
  <c r="R187" i="7"/>
  <c r="P187" i="7"/>
  <c r="BI186" i="7"/>
  <c r="BH186" i="7"/>
  <c r="BG186" i="7"/>
  <c r="BE186" i="7"/>
  <c r="T186" i="7"/>
  <c r="R186" i="7"/>
  <c r="P186" i="7"/>
  <c r="BI185" i="7"/>
  <c r="BH185" i="7"/>
  <c r="BG185" i="7"/>
  <c r="BE185" i="7"/>
  <c r="T185" i="7"/>
  <c r="R185" i="7"/>
  <c r="P185" i="7"/>
  <c r="BI184" i="7"/>
  <c r="BH184" i="7"/>
  <c r="BG184" i="7"/>
  <c r="BE184" i="7"/>
  <c r="T184" i="7"/>
  <c r="R184" i="7"/>
  <c r="P184" i="7"/>
  <c r="BI183" i="7"/>
  <c r="BH183" i="7"/>
  <c r="BG183" i="7"/>
  <c r="BE183" i="7"/>
  <c r="T183" i="7"/>
  <c r="R183" i="7"/>
  <c r="P183" i="7"/>
  <c r="BI182" i="7"/>
  <c r="BH182" i="7"/>
  <c r="BG182" i="7"/>
  <c r="BE182" i="7"/>
  <c r="T182" i="7"/>
  <c r="R182" i="7"/>
  <c r="P182" i="7"/>
  <c r="BI181" i="7"/>
  <c r="BH181" i="7"/>
  <c r="BG181" i="7"/>
  <c r="BE181" i="7"/>
  <c r="T181" i="7"/>
  <c r="R181" i="7"/>
  <c r="P181" i="7"/>
  <c r="BI180" i="7"/>
  <c r="BH180" i="7"/>
  <c r="BG180" i="7"/>
  <c r="BE180" i="7"/>
  <c r="T180" i="7"/>
  <c r="R180" i="7"/>
  <c r="P180" i="7"/>
  <c r="BI179" i="7"/>
  <c r="BH179" i="7"/>
  <c r="BG179" i="7"/>
  <c r="BE179" i="7"/>
  <c r="T179" i="7"/>
  <c r="R179" i="7"/>
  <c r="P179" i="7"/>
  <c r="BI178" i="7"/>
  <c r="BH178" i="7"/>
  <c r="BG178" i="7"/>
  <c r="BE178" i="7"/>
  <c r="T178" i="7"/>
  <c r="R178" i="7"/>
  <c r="P178" i="7"/>
  <c r="BI177" i="7"/>
  <c r="BH177" i="7"/>
  <c r="BG177" i="7"/>
  <c r="BE177" i="7"/>
  <c r="T177" i="7"/>
  <c r="R177" i="7"/>
  <c r="P177" i="7"/>
  <c r="BI175" i="7"/>
  <c r="BH175" i="7"/>
  <c r="BG175" i="7"/>
  <c r="BE175" i="7"/>
  <c r="T175" i="7"/>
  <c r="R175" i="7"/>
  <c r="P175" i="7"/>
  <c r="BI174" i="7"/>
  <c r="BH174" i="7"/>
  <c r="BG174" i="7"/>
  <c r="BE174" i="7"/>
  <c r="T174" i="7"/>
  <c r="R174" i="7"/>
  <c r="P174" i="7"/>
  <c r="BI173" i="7"/>
  <c r="BH173" i="7"/>
  <c r="BG173" i="7"/>
  <c r="BE173" i="7"/>
  <c r="T173" i="7"/>
  <c r="R173" i="7"/>
  <c r="P173" i="7"/>
  <c r="BI172" i="7"/>
  <c r="BH172" i="7"/>
  <c r="BG172" i="7"/>
  <c r="BE172" i="7"/>
  <c r="T172" i="7"/>
  <c r="R172" i="7"/>
  <c r="P172" i="7"/>
  <c r="BI171" i="7"/>
  <c r="BH171" i="7"/>
  <c r="BG171" i="7"/>
  <c r="BE171" i="7"/>
  <c r="T171" i="7"/>
  <c r="R171" i="7"/>
  <c r="P171" i="7"/>
  <c r="BI170" i="7"/>
  <c r="BH170" i="7"/>
  <c r="BG170" i="7"/>
  <c r="BE170" i="7"/>
  <c r="T170" i="7"/>
  <c r="R170" i="7"/>
  <c r="P170" i="7"/>
  <c r="BI169" i="7"/>
  <c r="BH169" i="7"/>
  <c r="BG169" i="7"/>
  <c r="BE169" i="7"/>
  <c r="T169" i="7"/>
  <c r="R169" i="7"/>
  <c r="P169" i="7"/>
  <c r="BI168" i="7"/>
  <c r="BH168" i="7"/>
  <c r="BG168" i="7"/>
  <c r="BE168" i="7"/>
  <c r="T168" i="7"/>
  <c r="R168" i="7"/>
  <c r="P168" i="7"/>
  <c r="BI167" i="7"/>
  <c r="BH167" i="7"/>
  <c r="BG167" i="7"/>
  <c r="BE167" i="7"/>
  <c r="T167" i="7"/>
  <c r="R167" i="7"/>
  <c r="P167" i="7"/>
  <c r="BI166" i="7"/>
  <c r="BH166" i="7"/>
  <c r="BG166" i="7"/>
  <c r="BE166" i="7"/>
  <c r="T166" i="7"/>
  <c r="R166" i="7"/>
  <c r="P166" i="7"/>
  <c r="BI165" i="7"/>
  <c r="BH165" i="7"/>
  <c r="BG165" i="7"/>
  <c r="BE165" i="7"/>
  <c r="T165" i="7"/>
  <c r="R165" i="7"/>
  <c r="P165" i="7"/>
  <c r="BI164" i="7"/>
  <c r="BH164" i="7"/>
  <c r="BG164" i="7"/>
  <c r="BE164" i="7"/>
  <c r="T164" i="7"/>
  <c r="R164" i="7"/>
  <c r="P164" i="7"/>
  <c r="BI162" i="7"/>
  <c r="BH162" i="7"/>
  <c r="BG162" i="7"/>
  <c r="BE162" i="7"/>
  <c r="T162" i="7"/>
  <c r="R162" i="7"/>
  <c r="P162" i="7"/>
  <c r="BI160" i="7"/>
  <c r="BH160" i="7"/>
  <c r="BG160" i="7"/>
  <c r="BE160" i="7"/>
  <c r="T160" i="7"/>
  <c r="R160" i="7"/>
  <c r="P160" i="7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5" i="7"/>
  <c r="BH155" i="7"/>
  <c r="BG155" i="7"/>
  <c r="BE155" i="7"/>
  <c r="T155" i="7"/>
  <c r="R155" i="7"/>
  <c r="P155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2" i="7"/>
  <c r="BH152" i="7"/>
  <c r="BG152" i="7"/>
  <c r="BE152" i="7"/>
  <c r="T152" i="7"/>
  <c r="R152" i="7"/>
  <c r="P152" i="7"/>
  <c r="BI151" i="7"/>
  <c r="BH151" i="7"/>
  <c r="BG151" i="7"/>
  <c r="BE151" i="7"/>
  <c r="T151" i="7"/>
  <c r="R151" i="7"/>
  <c r="P151" i="7"/>
  <c r="BI150" i="7"/>
  <c r="BH150" i="7"/>
  <c r="BG150" i="7"/>
  <c r="BE150" i="7"/>
  <c r="T150" i="7"/>
  <c r="R150" i="7"/>
  <c r="P150" i="7"/>
  <c r="BI149" i="7"/>
  <c r="BH149" i="7"/>
  <c r="BG149" i="7"/>
  <c r="BE149" i="7"/>
  <c r="T149" i="7"/>
  <c r="R149" i="7"/>
  <c r="P149" i="7"/>
  <c r="BI148" i="7"/>
  <c r="BH148" i="7"/>
  <c r="BG148" i="7"/>
  <c r="BE148" i="7"/>
  <c r="T148" i="7"/>
  <c r="R148" i="7"/>
  <c r="P148" i="7"/>
  <c r="BI147" i="7"/>
  <c r="BH147" i="7"/>
  <c r="BG147" i="7"/>
  <c r="BE147" i="7"/>
  <c r="T147" i="7"/>
  <c r="R147" i="7"/>
  <c r="P147" i="7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4" i="7"/>
  <c r="BH144" i="7"/>
  <c r="BG144" i="7"/>
  <c r="BE144" i="7"/>
  <c r="T144" i="7"/>
  <c r="R144" i="7"/>
  <c r="P144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8" i="7"/>
  <c r="BH138" i="7"/>
  <c r="BG138" i="7"/>
  <c r="BE138" i="7"/>
  <c r="T138" i="7"/>
  <c r="R138" i="7"/>
  <c r="P138" i="7"/>
  <c r="BI137" i="7"/>
  <c r="BH137" i="7"/>
  <c r="BG137" i="7"/>
  <c r="BE137" i="7"/>
  <c r="T137" i="7"/>
  <c r="R137" i="7"/>
  <c r="P137" i="7"/>
  <c r="BI136" i="7"/>
  <c r="BH136" i="7"/>
  <c r="BG136" i="7"/>
  <c r="BE136" i="7"/>
  <c r="T136" i="7"/>
  <c r="R136" i="7"/>
  <c r="P136" i="7"/>
  <c r="BI135" i="7"/>
  <c r="BH135" i="7"/>
  <c r="BG135" i="7"/>
  <c r="BE135" i="7"/>
  <c r="T135" i="7"/>
  <c r="R135" i="7"/>
  <c r="P135" i="7"/>
  <c r="BI134" i="7"/>
  <c r="BH134" i="7"/>
  <c r="BG134" i="7"/>
  <c r="BE134" i="7"/>
  <c r="T134" i="7"/>
  <c r="R134" i="7"/>
  <c r="P134" i="7"/>
  <c r="BI131" i="7"/>
  <c r="BH131" i="7"/>
  <c r="BG131" i="7"/>
  <c r="BE131" i="7"/>
  <c r="T131" i="7"/>
  <c r="R131" i="7"/>
  <c r="P131" i="7"/>
  <c r="BI130" i="7"/>
  <c r="BH130" i="7"/>
  <c r="BG130" i="7"/>
  <c r="BE130" i="7"/>
  <c r="T130" i="7"/>
  <c r="R130" i="7"/>
  <c r="P130" i="7"/>
  <c r="J123" i="7"/>
  <c r="F123" i="7"/>
  <c r="F121" i="7"/>
  <c r="E119" i="7"/>
  <c r="J93" i="7"/>
  <c r="F93" i="7"/>
  <c r="F91" i="7"/>
  <c r="E89" i="7"/>
  <c r="J20" i="7"/>
  <c r="E20" i="7"/>
  <c r="F124" i="7" s="1"/>
  <c r="J19" i="7"/>
  <c r="E7" i="7"/>
  <c r="E115" i="7" s="1"/>
  <c r="J39" i="6"/>
  <c r="J38" i="6"/>
  <c r="AY100" i="1" s="1"/>
  <c r="J37" i="6"/>
  <c r="AX100" i="1" s="1"/>
  <c r="BI207" i="6"/>
  <c r="BH207" i="6"/>
  <c r="BG207" i="6"/>
  <c r="BE207" i="6"/>
  <c r="T207" i="6"/>
  <c r="R207" i="6"/>
  <c r="P207" i="6"/>
  <c r="BI206" i="6"/>
  <c r="BH206" i="6"/>
  <c r="BG206" i="6"/>
  <c r="BE206" i="6"/>
  <c r="T206" i="6"/>
  <c r="R206" i="6"/>
  <c r="P206" i="6"/>
  <c r="BI205" i="6"/>
  <c r="BH205" i="6"/>
  <c r="BG205" i="6"/>
  <c r="BE205" i="6"/>
  <c r="T205" i="6"/>
  <c r="R205" i="6"/>
  <c r="P205" i="6"/>
  <c r="BI204" i="6"/>
  <c r="BH204" i="6"/>
  <c r="BG204" i="6"/>
  <c r="BE204" i="6"/>
  <c r="T204" i="6"/>
  <c r="R204" i="6"/>
  <c r="P204" i="6"/>
  <c r="BI202" i="6"/>
  <c r="BH202" i="6"/>
  <c r="BG202" i="6"/>
  <c r="BE202" i="6"/>
  <c r="T202" i="6"/>
  <c r="R202" i="6"/>
  <c r="P202" i="6"/>
  <c r="BI201" i="6"/>
  <c r="BH201" i="6"/>
  <c r="BG201" i="6"/>
  <c r="BE201" i="6"/>
  <c r="T201" i="6"/>
  <c r="R201" i="6"/>
  <c r="P201" i="6"/>
  <c r="BI199" i="6"/>
  <c r="BH199" i="6"/>
  <c r="BG199" i="6"/>
  <c r="BE199" i="6"/>
  <c r="T199" i="6"/>
  <c r="R199" i="6"/>
  <c r="P199" i="6"/>
  <c r="BI198" i="6"/>
  <c r="BH198" i="6"/>
  <c r="BG198" i="6"/>
  <c r="BE198" i="6"/>
  <c r="T198" i="6"/>
  <c r="R198" i="6"/>
  <c r="P198" i="6"/>
  <c r="BI197" i="6"/>
  <c r="BH197" i="6"/>
  <c r="BG197" i="6"/>
  <c r="BE197" i="6"/>
  <c r="T197" i="6"/>
  <c r="R197" i="6"/>
  <c r="P197" i="6"/>
  <c r="BI195" i="6"/>
  <c r="BH195" i="6"/>
  <c r="BG195" i="6"/>
  <c r="BE195" i="6"/>
  <c r="T195" i="6"/>
  <c r="R195" i="6"/>
  <c r="P195" i="6"/>
  <c r="BI194" i="6"/>
  <c r="BH194" i="6"/>
  <c r="BG194" i="6"/>
  <c r="BE194" i="6"/>
  <c r="T194" i="6"/>
  <c r="R194" i="6"/>
  <c r="P194" i="6"/>
  <c r="BI192" i="6"/>
  <c r="BH192" i="6"/>
  <c r="BG192" i="6"/>
  <c r="BE192" i="6"/>
  <c r="T192" i="6"/>
  <c r="R192" i="6"/>
  <c r="P192" i="6"/>
  <c r="BI191" i="6"/>
  <c r="BH191" i="6"/>
  <c r="BG191" i="6"/>
  <c r="BE191" i="6"/>
  <c r="T191" i="6"/>
  <c r="R191" i="6"/>
  <c r="P191" i="6"/>
  <c r="BI190" i="6"/>
  <c r="BH190" i="6"/>
  <c r="BG190" i="6"/>
  <c r="BE190" i="6"/>
  <c r="T190" i="6"/>
  <c r="R190" i="6"/>
  <c r="P190" i="6"/>
  <c r="BI189" i="6"/>
  <c r="BH189" i="6"/>
  <c r="BG189" i="6"/>
  <c r="BE189" i="6"/>
  <c r="T189" i="6"/>
  <c r="R189" i="6"/>
  <c r="P189" i="6"/>
  <c r="BI187" i="6"/>
  <c r="BH187" i="6"/>
  <c r="BG187" i="6"/>
  <c r="BE187" i="6"/>
  <c r="T187" i="6"/>
  <c r="R187" i="6"/>
  <c r="P187" i="6"/>
  <c r="BI186" i="6"/>
  <c r="BH186" i="6"/>
  <c r="BG186" i="6"/>
  <c r="BE186" i="6"/>
  <c r="T186" i="6"/>
  <c r="R186" i="6"/>
  <c r="P186" i="6"/>
  <c r="BI185" i="6"/>
  <c r="BH185" i="6"/>
  <c r="BG185" i="6"/>
  <c r="BE185" i="6"/>
  <c r="T185" i="6"/>
  <c r="R185" i="6"/>
  <c r="P185" i="6"/>
  <c r="BI184" i="6"/>
  <c r="BH184" i="6"/>
  <c r="BG184" i="6"/>
  <c r="BE184" i="6"/>
  <c r="T184" i="6"/>
  <c r="R184" i="6"/>
  <c r="P184" i="6"/>
  <c r="BI183" i="6"/>
  <c r="BH183" i="6"/>
  <c r="BG183" i="6"/>
  <c r="BE183" i="6"/>
  <c r="T183" i="6"/>
  <c r="R183" i="6"/>
  <c r="P183" i="6"/>
  <c r="BI182" i="6"/>
  <c r="BH182" i="6"/>
  <c r="BG182" i="6"/>
  <c r="BE182" i="6"/>
  <c r="T182" i="6"/>
  <c r="R182" i="6"/>
  <c r="P182" i="6"/>
  <c r="BI181" i="6"/>
  <c r="BH181" i="6"/>
  <c r="BG181" i="6"/>
  <c r="BE181" i="6"/>
  <c r="T181" i="6"/>
  <c r="R181" i="6"/>
  <c r="P181" i="6"/>
  <c r="BI180" i="6"/>
  <c r="BH180" i="6"/>
  <c r="BG180" i="6"/>
  <c r="BE180" i="6"/>
  <c r="T180" i="6"/>
  <c r="R180" i="6"/>
  <c r="P180" i="6"/>
  <c r="BI179" i="6"/>
  <c r="BH179" i="6"/>
  <c r="BG179" i="6"/>
  <c r="BE179" i="6"/>
  <c r="T179" i="6"/>
  <c r="R179" i="6"/>
  <c r="P179" i="6"/>
  <c r="BI178" i="6"/>
  <c r="BH178" i="6"/>
  <c r="BG178" i="6"/>
  <c r="BE178" i="6"/>
  <c r="T178" i="6"/>
  <c r="R178" i="6"/>
  <c r="P178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9" i="6"/>
  <c r="BH169" i="6"/>
  <c r="BG169" i="6"/>
  <c r="BE169" i="6"/>
  <c r="T169" i="6"/>
  <c r="R169" i="6"/>
  <c r="P169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3" i="6"/>
  <c r="BH163" i="6"/>
  <c r="BG163" i="6"/>
  <c r="BE163" i="6"/>
  <c r="T163" i="6"/>
  <c r="R163" i="6"/>
  <c r="P163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60" i="6"/>
  <c r="BH160" i="6"/>
  <c r="BG160" i="6"/>
  <c r="BE160" i="6"/>
  <c r="T160" i="6"/>
  <c r="R160" i="6"/>
  <c r="P160" i="6"/>
  <c r="BI159" i="6"/>
  <c r="BH159" i="6"/>
  <c r="BG159" i="6"/>
  <c r="BE159" i="6"/>
  <c r="T159" i="6"/>
  <c r="R159" i="6"/>
  <c r="P159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6" i="6"/>
  <c r="BH156" i="6"/>
  <c r="BG156" i="6"/>
  <c r="BE156" i="6"/>
  <c r="T156" i="6"/>
  <c r="R156" i="6"/>
  <c r="P156" i="6"/>
  <c r="BI155" i="6"/>
  <c r="BH155" i="6"/>
  <c r="BG155" i="6"/>
  <c r="BE155" i="6"/>
  <c r="T155" i="6"/>
  <c r="R155" i="6"/>
  <c r="P155" i="6"/>
  <c r="BI153" i="6"/>
  <c r="BH153" i="6"/>
  <c r="BG153" i="6"/>
  <c r="BE153" i="6"/>
  <c r="T153" i="6"/>
  <c r="R153" i="6"/>
  <c r="P153" i="6"/>
  <c r="BI152" i="6"/>
  <c r="BH152" i="6"/>
  <c r="BG152" i="6"/>
  <c r="BE152" i="6"/>
  <c r="T152" i="6"/>
  <c r="R152" i="6"/>
  <c r="P152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9" i="6"/>
  <c r="BH149" i="6"/>
  <c r="BG149" i="6"/>
  <c r="BE149" i="6"/>
  <c r="T149" i="6"/>
  <c r="R149" i="6"/>
  <c r="P149" i="6"/>
  <c r="BI148" i="6"/>
  <c r="BH148" i="6"/>
  <c r="BG148" i="6"/>
  <c r="BE148" i="6"/>
  <c r="T148" i="6"/>
  <c r="R148" i="6"/>
  <c r="P148" i="6"/>
  <c r="BI147" i="6"/>
  <c r="BH147" i="6"/>
  <c r="BG147" i="6"/>
  <c r="BE147" i="6"/>
  <c r="T147" i="6"/>
  <c r="R147" i="6"/>
  <c r="P147" i="6"/>
  <c r="BI146" i="6"/>
  <c r="BH146" i="6"/>
  <c r="BG146" i="6"/>
  <c r="BE146" i="6"/>
  <c r="T146" i="6"/>
  <c r="R146" i="6"/>
  <c r="P146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2" i="6"/>
  <c r="BH142" i="6"/>
  <c r="BG142" i="6"/>
  <c r="BE142" i="6"/>
  <c r="T142" i="6"/>
  <c r="R142" i="6"/>
  <c r="P142" i="6"/>
  <c r="BI141" i="6"/>
  <c r="BH141" i="6"/>
  <c r="BG141" i="6"/>
  <c r="BE141" i="6"/>
  <c r="T141" i="6"/>
  <c r="R141" i="6"/>
  <c r="P141" i="6"/>
  <c r="BI140" i="6"/>
  <c r="BH140" i="6"/>
  <c r="BG140" i="6"/>
  <c r="BE140" i="6"/>
  <c r="T140" i="6"/>
  <c r="R140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7" i="6"/>
  <c r="BH137" i="6"/>
  <c r="BG137" i="6"/>
  <c r="BE137" i="6"/>
  <c r="T137" i="6"/>
  <c r="R137" i="6"/>
  <c r="P137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BI134" i="6"/>
  <c r="BH134" i="6"/>
  <c r="BG134" i="6"/>
  <c r="BE134" i="6"/>
  <c r="T134" i="6"/>
  <c r="R134" i="6"/>
  <c r="P134" i="6"/>
  <c r="BI133" i="6"/>
  <c r="BH133" i="6"/>
  <c r="BG133" i="6"/>
  <c r="BE133" i="6"/>
  <c r="T133" i="6"/>
  <c r="R133" i="6"/>
  <c r="P133" i="6"/>
  <c r="J126" i="6"/>
  <c r="F126" i="6"/>
  <c r="F124" i="6"/>
  <c r="E122" i="6"/>
  <c r="J93" i="6"/>
  <c r="F93" i="6"/>
  <c r="F91" i="6"/>
  <c r="E89" i="6"/>
  <c r="J20" i="6"/>
  <c r="E20" i="6"/>
  <c r="F94" i="6" s="1"/>
  <c r="J19" i="6"/>
  <c r="E7" i="6"/>
  <c r="E85" i="6" s="1"/>
  <c r="J39" i="5"/>
  <c r="J38" i="5"/>
  <c r="AY99" i="1" s="1"/>
  <c r="J37" i="5"/>
  <c r="AX99" i="1" s="1"/>
  <c r="BI387" i="5"/>
  <c r="BH387" i="5"/>
  <c r="BG387" i="5"/>
  <c r="BE387" i="5"/>
  <c r="BI386" i="5"/>
  <c r="BH386" i="5"/>
  <c r="BG386" i="5"/>
  <c r="BE386" i="5"/>
  <c r="BI385" i="5"/>
  <c r="BH385" i="5"/>
  <c r="BG385" i="5"/>
  <c r="BE385" i="5"/>
  <c r="T385" i="5"/>
  <c r="R385" i="5"/>
  <c r="P385" i="5"/>
  <c r="BI383" i="5"/>
  <c r="BH383" i="5"/>
  <c r="BG383" i="5"/>
  <c r="BE383" i="5"/>
  <c r="T383" i="5"/>
  <c r="R383" i="5"/>
  <c r="P383" i="5"/>
  <c r="BI382" i="5"/>
  <c r="BH382" i="5"/>
  <c r="BG382" i="5"/>
  <c r="BE382" i="5"/>
  <c r="BI380" i="5"/>
  <c r="BH380" i="5"/>
  <c r="BG380" i="5"/>
  <c r="BE380" i="5"/>
  <c r="T380" i="5"/>
  <c r="R380" i="5"/>
  <c r="P380" i="5"/>
  <c r="BI379" i="5"/>
  <c r="BH379" i="5"/>
  <c r="BG379" i="5"/>
  <c r="BE379" i="5"/>
  <c r="T379" i="5"/>
  <c r="R379" i="5"/>
  <c r="P379" i="5"/>
  <c r="BI378" i="5"/>
  <c r="BH378" i="5"/>
  <c r="BG378" i="5"/>
  <c r="BE378" i="5"/>
  <c r="T378" i="5"/>
  <c r="R378" i="5"/>
  <c r="P378" i="5"/>
  <c r="BI377" i="5"/>
  <c r="BH377" i="5"/>
  <c r="BG377" i="5"/>
  <c r="BE377" i="5"/>
  <c r="T377" i="5"/>
  <c r="R377" i="5"/>
  <c r="P377" i="5"/>
  <c r="BI376" i="5"/>
  <c r="BH376" i="5"/>
  <c r="BG376" i="5"/>
  <c r="BE376" i="5"/>
  <c r="T376" i="5"/>
  <c r="R376" i="5"/>
  <c r="P376" i="5"/>
  <c r="BI375" i="5"/>
  <c r="BH375" i="5"/>
  <c r="BG375" i="5"/>
  <c r="BE375" i="5"/>
  <c r="T375" i="5"/>
  <c r="R375" i="5"/>
  <c r="P375" i="5"/>
  <c r="BI374" i="5"/>
  <c r="BH374" i="5"/>
  <c r="BG374" i="5"/>
  <c r="BE374" i="5"/>
  <c r="T374" i="5"/>
  <c r="R374" i="5"/>
  <c r="P374" i="5"/>
  <c r="BI373" i="5"/>
  <c r="BH373" i="5"/>
  <c r="BG373" i="5"/>
  <c r="BE373" i="5"/>
  <c r="T373" i="5"/>
  <c r="R373" i="5"/>
  <c r="P373" i="5"/>
  <c r="BI372" i="5"/>
  <c r="BH372" i="5"/>
  <c r="BG372" i="5"/>
  <c r="BE372" i="5"/>
  <c r="T372" i="5"/>
  <c r="R372" i="5"/>
  <c r="P372" i="5"/>
  <c r="BI371" i="5"/>
  <c r="BH371" i="5"/>
  <c r="BG371" i="5"/>
  <c r="BE371" i="5"/>
  <c r="T371" i="5"/>
  <c r="R371" i="5"/>
  <c r="P371" i="5"/>
  <c r="BI370" i="5"/>
  <c r="BH370" i="5"/>
  <c r="BG370" i="5"/>
  <c r="BE370" i="5"/>
  <c r="T370" i="5"/>
  <c r="R370" i="5"/>
  <c r="P370" i="5"/>
  <c r="BI369" i="5"/>
  <c r="BH369" i="5"/>
  <c r="BG369" i="5"/>
  <c r="BE369" i="5"/>
  <c r="T369" i="5"/>
  <c r="R369" i="5"/>
  <c r="P369" i="5"/>
  <c r="BI368" i="5"/>
  <c r="BH368" i="5"/>
  <c r="BG368" i="5"/>
  <c r="BE368" i="5"/>
  <c r="T368" i="5"/>
  <c r="R368" i="5"/>
  <c r="P368" i="5"/>
  <c r="BI367" i="5"/>
  <c r="BH367" i="5"/>
  <c r="BG367" i="5"/>
  <c r="BE367" i="5"/>
  <c r="T367" i="5"/>
  <c r="R367" i="5"/>
  <c r="P367" i="5"/>
  <c r="BI366" i="5"/>
  <c r="BH366" i="5"/>
  <c r="BG366" i="5"/>
  <c r="BE366" i="5"/>
  <c r="T366" i="5"/>
  <c r="R366" i="5"/>
  <c r="P366" i="5"/>
  <c r="BI365" i="5"/>
  <c r="BH365" i="5"/>
  <c r="BG365" i="5"/>
  <c r="BE365" i="5"/>
  <c r="T365" i="5"/>
  <c r="R365" i="5"/>
  <c r="P365" i="5"/>
  <c r="BI364" i="5"/>
  <c r="BH364" i="5"/>
  <c r="BG364" i="5"/>
  <c r="BE364" i="5"/>
  <c r="T364" i="5"/>
  <c r="R364" i="5"/>
  <c r="P364" i="5"/>
  <c r="BI363" i="5"/>
  <c r="BH363" i="5"/>
  <c r="BG363" i="5"/>
  <c r="BE363" i="5"/>
  <c r="T363" i="5"/>
  <c r="R363" i="5"/>
  <c r="P363" i="5"/>
  <c r="BI362" i="5"/>
  <c r="BH362" i="5"/>
  <c r="BG362" i="5"/>
  <c r="BE362" i="5"/>
  <c r="T362" i="5"/>
  <c r="R362" i="5"/>
  <c r="P362" i="5"/>
  <c r="BI361" i="5"/>
  <c r="BH361" i="5"/>
  <c r="BG361" i="5"/>
  <c r="BE361" i="5"/>
  <c r="T361" i="5"/>
  <c r="R361" i="5"/>
  <c r="P361" i="5"/>
  <c r="BI360" i="5"/>
  <c r="BH360" i="5"/>
  <c r="BG360" i="5"/>
  <c r="BE360" i="5"/>
  <c r="T360" i="5"/>
  <c r="R360" i="5"/>
  <c r="P360" i="5"/>
  <c r="BI359" i="5"/>
  <c r="BH359" i="5"/>
  <c r="BG359" i="5"/>
  <c r="BE359" i="5"/>
  <c r="T359" i="5"/>
  <c r="R359" i="5"/>
  <c r="P359" i="5"/>
  <c r="BI358" i="5"/>
  <c r="BH358" i="5"/>
  <c r="BG358" i="5"/>
  <c r="BE358" i="5"/>
  <c r="T358" i="5"/>
  <c r="R358" i="5"/>
  <c r="P358" i="5"/>
  <c r="BI357" i="5"/>
  <c r="BH357" i="5"/>
  <c r="BG357" i="5"/>
  <c r="BE357" i="5"/>
  <c r="T357" i="5"/>
  <c r="R357" i="5"/>
  <c r="P357" i="5"/>
  <c r="BI356" i="5"/>
  <c r="BH356" i="5"/>
  <c r="BG356" i="5"/>
  <c r="BE356" i="5"/>
  <c r="T356" i="5"/>
  <c r="R356" i="5"/>
  <c r="P356" i="5"/>
  <c r="BI355" i="5"/>
  <c r="BH355" i="5"/>
  <c r="BG355" i="5"/>
  <c r="BE355" i="5"/>
  <c r="T355" i="5"/>
  <c r="R355" i="5"/>
  <c r="P355" i="5"/>
  <c r="BI354" i="5"/>
  <c r="BH354" i="5"/>
  <c r="BG354" i="5"/>
  <c r="BE354" i="5"/>
  <c r="T354" i="5"/>
  <c r="R354" i="5"/>
  <c r="P354" i="5"/>
  <c r="BI353" i="5"/>
  <c r="BH353" i="5"/>
  <c r="BG353" i="5"/>
  <c r="BE353" i="5"/>
  <c r="T353" i="5"/>
  <c r="R353" i="5"/>
  <c r="P353" i="5"/>
  <c r="BI352" i="5"/>
  <c r="BH352" i="5"/>
  <c r="BG352" i="5"/>
  <c r="BE352" i="5"/>
  <c r="T352" i="5"/>
  <c r="R352" i="5"/>
  <c r="P352" i="5"/>
  <c r="BI351" i="5"/>
  <c r="BH351" i="5"/>
  <c r="BG351" i="5"/>
  <c r="BE351" i="5"/>
  <c r="T351" i="5"/>
  <c r="R351" i="5"/>
  <c r="P351" i="5"/>
  <c r="BI350" i="5"/>
  <c r="BH350" i="5"/>
  <c r="BG350" i="5"/>
  <c r="BE350" i="5"/>
  <c r="T350" i="5"/>
  <c r="R350" i="5"/>
  <c r="P350" i="5"/>
  <c r="BI349" i="5"/>
  <c r="BH349" i="5"/>
  <c r="BG349" i="5"/>
  <c r="BE349" i="5"/>
  <c r="T349" i="5"/>
  <c r="R349" i="5"/>
  <c r="P349" i="5"/>
  <c r="BI348" i="5"/>
  <c r="BH348" i="5"/>
  <c r="BG348" i="5"/>
  <c r="BE348" i="5"/>
  <c r="T348" i="5"/>
  <c r="R348" i="5"/>
  <c r="P348" i="5"/>
  <c r="BI347" i="5"/>
  <c r="BH347" i="5"/>
  <c r="BG347" i="5"/>
  <c r="BE347" i="5"/>
  <c r="T347" i="5"/>
  <c r="R347" i="5"/>
  <c r="P347" i="5"/>
  <c r="BI346" i="5"/>
  <c r="BH346" i="5"/>
  <c r="BG346" i="5"/>
  <c r="BE346" i="5"/>
  <c r="T346" i="5"/>
  <c r="R346" i="5"/>
  <c r="P346" i="5"/>
  <c r="BI345" i="5"/>
  <c r="BH345" i="5"/>
  <c r="BG345" i="5"/>
  <c r="BE345" i="5"/>
  <c r="T345" i="5"/>
  <c r="R345" i="5"/>
  <c r="P345" i="5"/>
  <c r="BI344" i="5"/>
  <c r="BH344" i="5"/>
  <c r="BG344" i="5"/>
  <c r="BE344" i="5"/>
  <c r="T344" i="5"/>
  <c r="R344" i="5"/>
  <c r="P344" i="5"/>
  <c r="BI343" i="5"/>
  <c r="BH343" i="5"/>
  <c r="BG343" i="5"/>
  <c r="BE343" i="5"/>
  <c r="T343" i="5"/>
  <c r="R343" i="5"/>
  <c r="P343" i="5"/>
  <c r="BI342" i="5"/>
  <c r="BH342" i="5"/>
  <c r="BG342" i="5"/>
  <c r="BE342" i="5"/>
  <c r="T342" i="5"/>
  <c r="R342" i="5"/>
  <c r="P342" i="5"/>
  <c r="BI341" i="5"/>
  <c r="BH341" i="5"/>
  <c r="BG341" i="5"/>
  <c r="BE341" i="5"/>
  <c r="T341" i="5"/>
  <c r="R341" i="5"/>
  <c r="P341" i="5"/>
  <c r="BI340" i="5"/>
  <c r="BH340" i="5"/>
  <c r="BG340" i="5"/>
  <c r="BE340" i="5"/>
  <c r="T340" i="5"/>
  <c r="R340" i="5"/>
  <c r="P340" i="5"/>
  <c r="BI339" i="5"/>
  <c r="BH339" i="5"/>
  <c r="BG339" i="5"/>
  <c r="BE339" i="5"/>
  <c r="T339" i="5"/>
  <c r="R339" i="5"/>
  <c r="P339" i="5"/>
  <c r="BI338" i="5"/>
  <c r="BH338" i="5"/>
  <c r="BG338" i="5"/>
  <c r="BE338" i="5"/>
  <c r="T338" i="5"/>
  <c r="R338" i="5"/>
  <c r="P338" i="5"/>
  <c r="BI337" i="5"/>
  <c r="BH337" i="5"/>
  <c r="BG337" i="5"/>
  <c r="BE337" i="5"/>
  <c r="T337" i="5"/>
  <c r="R337" i="5"/>
  <c r="P337" i="5"/>
  <c r="BI336" i="5"/>
  <c r="BH336" i="5"/>
  <c r="BG336" i="5"/>
  <c r="BE336" i="5"/>
  <c r="T336" i="5"/>
  <c r="R336" i="5"/>
  <c r="P336" i="5"/>
  <c r="BI335" i="5"/>
  <c r="BH335" i="5"/>
  <c r="BG335" i="5"/>
  <c r="BE335" i="5"/>
  <c r="T335" i="5"/>
  <c r="R335" i="5"/>
  <c r="P335" i="5"/>
  <c r="BI334" i="5"/>
  <c r="BH334" i="5"/>
  <c r="BG334" i="5"/>
  <c r="BE334" i="5"/>
  <c r="T334" i="5"/>
  <c r="R334" i="5"/>
  <c r="P334" i="5"/>
  <c r="BI332" i="5"/>
  <c r="BH332" i="5"/>
  <c r="BG332" i="5"/>
  <c r="BE332" i="5"/>
  <c r="T332" i="5"/>
  <c r="R332" i="5"/>
  <c r="P332" i="5"/>
  <c r="BI331" i="5"/>
  <c r="BH331" i="5"/>
  <c r="BG331" i="5"/>
  <c r="BE331" i="5"/>
  <c r="T331" i="5"/>
  <c r="R331" i="5"/>
  <c r="P331" i="5"/>
  <c r="BI330" i="5"/>
  <c r="BH330" i="5"/>
  <c r="BG330" i="5"/>
  <c r="BE330" i="5"/>
  <c r="T330" i="5"/>
  <c r="R330" i="5"/>
  <c r="P330" i="5"/>
  <c r="BI329" i="5"/>
  <c r="BH329" i="5"/>
  <c r="BG329" i="5"/>
  <c r="BE329" i="5"/>
  <c r="T329" i="5"/>
  <c r="R329" i="5"/>
  <c r="P329" i="5"/>
  <c r="BI328" i="5"/>
  <c r="BH328" i="5"/>
  <c r="BG328" i="5"/>
  <c r="BE328" i="5"/>
  <c r="T328" i="5"/>
  <c r="R328" i="5"/>
  <c r="P328" i="5"/>
  <c r="BI327" i="5"/>
  <c r="BH327" i="5"/>
  <c r="BG327" i="5"/>
  <c r="BE327" i="5"/>
  <c r="T327" i="5"/>
  <c r="R327" i="5"/>
  <c r="P327" i="5"/>
  <c r="BI326" i="5"/>
  <c r="BH326" i="5"/>
  <c r="BG326" i="5"/>
  <c r="BE326" i="5"/>
  <c r="T326" i="5"/>
  <c r="R326" i="5"/>
  <c r="P326" i="5"/>
  <c r="BI325" i="5"/>
  <c r="BH325" i="5"/>
  <c r="BG325" i="5"/>
  <c r="BE325" i="5"/>
  <c r="T325" i="5"/>
  <c r="R325" i="5"/>
  <c r="P325" i="5"/>
  <c r="BI324" i="5"/>
  <c r="BH324" i="5"/>
  <c r="BG324" i="5"/>
  <c r="BE324" i="5"/>
  <c r="T324" i="5"/>
  <c r="R324" i="5"/>
  <c r="P324" i="5"/>
  <c r="BI323" i="5"/>
  <c r="BH323" i="5"/>
  <c r="BG323" i="5"/>
  <c r="BE323" i="5"/>
  <c r="T323" i="5"/>
  <c r="R323" i="5"/>
  <c r="P323" i="5"/>
  <c r="BI322" i="5"/>
  <c r="BH322" i="5"/>
  <c r="BG322" i="5"/>
  <c r="BE322" i="5"/>
  <c r="T322" i="5"/>
  <c r="R322" i="5"/>
  <c r="P322" i="5"/>
  <c r="BI321" i="5"/>
  <c r="BH321" i="5"/>
  <c r="BG321" i="5"/>
  <c r="BE321" i="5"/>
  <c r="T321" i="5"/>
  <c r="R321" i="5"/>
  <c r="P321" i="5"/>
  <c r="BI320" i="5"/>
  <c r="BH320" i="5"/>
  <c r="BG320" i="5"/>
  <c r="BE320" i="5"/>
  <c r="T320" i="5"/>
  <c r="R320" i="5"/>
  <c r="P320" i="5"/>
  <c r="BI319" i="5"/>
  <c r="BH319" i="5"/>
  <c r="BG319" i="5"/>
  <c r="BE319" i="5"/>
  <c r="T319" i="5"/>
  <c r="R319" i="5"/>
  <c r="P319" i="5"/>
  <c r="BI318" i="5"/>
  <c r="BH318" i="5"/>
  <c r="BG318" i="5"/>
  <c r="BE318" i="5"/>
  <c r="T318" i="5"/>
  <c r="R318" i="5"/>
  <c r="P318" i="5"/>
  <c r="BI317" i="5"/>
  <c r="BH317" i="5"/>
  <c r="BG317" i="5"/>
  <c r="BE317" i="5"/>
  <c r="T317" i="5"/>
  <c r="R317" i="5"/>
  <c r="P317" i="5"/>
  <c r="BI316" i="5"/>
  <c r="BH316" i="5"/>
  <c r="BG316" i="5"/>
  <c r="BE316" i="5"/>
  <c r="T316" i="5"/>
  <c r="R316" i="5"/>
  <c r="P316" i="5"/>
  <c r="BI315" i="5"/>
  <c r="BH315" i="5"/>
  <c r="BG315" i="5"/>
  <c r="BE315" i="5"/>
  <c r="T315" i="5"/>
  <c r="R315" i="5"/>
  <c r="P315" i="5"/>
  <c r="BI314" i="5"/>
  <c r="BH314" i="5"/>
  <c r="BG314" i="5"/>
  <c r="BE314" i="5"/>
  <c r="T314" i="5"/>
  <c r="R314" i="5"/>
  <c r="P314" i="5"/>
  <c r="BI313" i="5"/>
  <c r="BH313" i="5"/>
  <c r="BG313" i="5"/>
  <c r="BE313" i="5"/>
  <c r="T313" i="5"/>
  <c r="R313" i="5"/>
  <c r="P313" i="5"/>
  <c r="BI312" i="5"/>
  <c r="BH312" i="5"/>
  <c r="BG312" i="5"/>
  <c r="BE312" i="5"/>
  <c r="T312" i="5"/>
  <c r="R312" i="5"/>
  <c r="P312" i="5"/>
  <c r="BI311" i="5"/>
  <c r="BH311" i="5"/>
  <c r="BG311" i="5"/>
  <c r="BE311" i="5"/>
  <c r="T311" i="5"/>
  <c r="R311" i="5"/>
  <c r="P311" i="5"/>
  <c r="BI310" i="5"/>
  <c r="BH310" i="5"/>
  <c r="BG310" i="5"/>
  <c r="BE310" i="5"/>
  <c r="T310" i="5"/>
  <c r="R310" i="5"/>
  <c r="P310" i="5"/>
  <c r="BI309" i="5"/>
  <c r="BH309" i="5"/>
  <c r="BG309" i="5"/>
  <c r="BE309" i="5"/>
  <c r="T309" i="5"/>
  <c r="R309" i="5"/>
  <c r="P309" i="5"/>
  <c r="BI308" i="5"/>
  <c r="BH308" i="5"/>
  <c r="BG308" i="5"/>
  <c r="BE308" i="5"/>
  <c r="T308" i="5"/>
  <c r="R308" i="5"/>
  <c r="P308" i="5"/>
  <c r="BI307" i="5"/>
  <c r="BH307" i="5"/>
  <c r="BG307" i="5"/>
  <c r="BE307" i="5"/>
  <c r="T307" i="5"/>
  <c r="R307" i="5"/>
  <c r="P307" i="5"/>
  <c r="BI306" i="5"/>
  <c r="BH306" i="5"/>
  <c r="BG306" i="5"/>
  <c r="BE306" i="5"/>
  <c r="T306" i="5"/>
  <c r="R306" i="5"/>
  <c r="P306" i="5"/>
  <c r="BI305" i="5"/>
  <c r="BH305" i="5"/>
  <c r="BG305" i="5"/>
  <c r="BE305" i="5"/>
  <c r="T305" i="5"/>
  <c r="R305" i="5"/>
  <c r="P305" i="5"/>
  <c r="BI304" i="5"/>
  <c r="BH304" i="5"/>
  <c r="BG304" i="5"/>
  <c r="BE304" i="5"/>
  <c r="T304" i="5"/>
  <c r="R304" i="5"/>
  <c r="P304" i="5"/>
  <c r="BI303" i="5"/>
  <c r="BH303" i="5"/>
  <c r="BG303" i="5"/>
  <c r="BE303" i="5"/>
  <c r="T303" i="5"/>
  <c r="R303" i="5"/>
  <c r="P303" i="5"/>
  <c r="BI302" i="5"/>
  <c r="BH302" i="5"/>
  <c r="BG302" i="5"/>
  <c r="BE302" i="5"/>
  <c r="T302" i="5"/>
  <c r="R302" i="5"/>
  <c r="P302" i="5"/>
  <c r="BI301" i="5"/>
  <c r="BH301" i="5"/>
  <c r="BG301" i="5"/>
  <c r="BE301" i="5"/>
  <c r="T301" i="5"/>
  <c r="R301" i="5"/>
  <c r="P301" i="5"/>
  <c r="BI300" i="5"/>
  <c r="BH300" i="5"/>
  <c r="BG300" i="5"/>
  <c r="BE300" i="5"/>
  <c r="T300" i="5"/>
  <c r="R300" i="5"/>
  <c r="P300" i="5"/>
  <c r="BI299" i="5"/>
  <c r="BH299" i="5"/>
  <c r="BG299" i="5"/>
  <c r="BE299" i="5"/>
  <c r="T299" i="5"/>
  <c r="R299" i="5"/>
  <c r="P299" i="5"/>
  <c r="BI298" i="5"/>
  <c r="BH298" i="5"/>
  <c r="BG298" i="5"/>
  <c r="BE298" i="5"/>
  <c r="T298" i="5"/>
  <c r="R298" i="5"/>
  <c r="P298" i="5"/>
  <c r="BI297" i="5"/>
  <c r="BH297" i="5"/>
  <c r="BG297" i="5"/>
  <c r="BE297" i="5"/>
  <c r="T297" i="5"/>
  <c r="R297" i="5"/>
  <c r="P297" i="5"/>
  <c r="BI296" i="5"/>
  <c r="BH296" i="5"/>
  <c r="BG296" i="5"/>
  <c r="BE296" i="5"/>
  <c r="T296" i="5"/>
  <c r="R296" i="5"/>
  <c r="P296" i="5"/>
  <c r="BI295" i="5"/>
  <c r="BH295" i="5"/>
  <c r="BG295" i="5"/>
  <c r="BE295" i="5"/>
  <c r="T295" i="5"/>
  <c r="R295" i="5"/>
  <c r="P295" i="5"/>
  <c r="BI294" i="5"/>
  <c r="BH294" i="5"/>
  <c r="BG294" i="5"/>
  <c r="BE294" i="5"/>
  <c r="T294" i="5"/>
  <c r="R294" i="5"/>
  <c r="P294" i="5"/>
  <c r="BI293" i="5"/>
  <c r="BH293" i="5"/>
  <c r="BG293" i="5"/>
  <c r="BE293" i="5"/>
  <c r="T293" i="5"/>
  <c r="R293" i="5"/>
  <c r="P293" i="5"/>
  <c r="BI291" i="5"/>
  <c r="BH291" i="5"/>
  <c r="BG291" i="5"/>
  <c r="BE291" i="5"/>
  <c r="T291" i="5"/>
  <c r="R291" i="5"/>
  <c r="P291" i="5"/>
  <c r="BI290" i="5"/>
  <c r="BH290" i="5"/>
  <c r="BG290" i="5"/>
  <c r="BE290" i="5"/>
  <c r="T290" i="5"/>
  <c r="R290" i="5"/>
  <c r="P290" i="5"/>
  <c r="BI289" i="5"/>
  <c r="BH289" i="5"/>
  <c r="BG289" i="5"/>
  <c r="BE289" i="5"/>
  <c r="T289" i="5"/>
  <c r="R289" i="5"/>
  <c r="P289" i="5"/>
  <c r="BI288" i="5"/>
  <c r="BH288" i="5"/>
  <c r="BG288" i="5"/>
  <c r="BE288" i="5"/>
  <c r="T288" i="5"/>
  <c r="R288" i="5"/>
  <c r="P288" i="5"/>
  <c r="BI287" i="5"/>
  <c r="BH287" i="5"/>
  <c r="BG287" i="5"/>
  <c r="BE287" i="5"/>
  <c r="T287" i="5"/>
  <c r="R287" i="5"/>
  <c r="P287" i="5"/>
  <c r="BI285" i="5"/>
  <c r="BH285" i="5"/>
  <c r="BG285" i="5"/>
  <c r="BE285" i="5"/>
  <c r="T285" i="5"/>
  <c r="R285" i="5"/>
  <c r="P285" i="5"/>
  <c r="BI284" i="5"/>
  <c r="BH284" i="5"/>
  <c r="BG284" i="5"/>
  <c r="BE284" i="5"/>
  <c r="T284" i="5"/>
  <c r="R284" i="5"/>
  <c r="P284" i="5"/>
  <c r="BI283" i="5"/>
  <c r="BH283" i="5"/>
  <c r="BG283" i="5"/>
  <c r="BE283" i="5"/>
  <c r="T283" i="5"/>
  <c r="R283" i="5"/>
  <c r="P283" i="5"/>
  <c r="BI282" i="5"/>
  <c r="BH282" i="5"/>
  <c r="BG282" i="5"/>
  <c r="BE282" i="5"/>
  <c r="T282" i="5"/>
  <c r="R282" i="5"/>
  <c r="P282" i="5"/>
  <c r="BI281" i="5"/>
  <c r="BH281" i="5"/>
  <c r="BG281" i="5"/>
  <c r="BE281" i="5"/>
  <c r="T281" i="5"/>
  <c r="R281" i="5"/>
  <c r="P281" i="5"/>
  <c r="BI280" i="5"/>
  <c r="BH280" i="5"/>
  <c r="BG280" i="5"/>
  <c r="BE280" i="5"/>
  <c r="T280" i="5"/>
  <c r="R280" i="5"/>
  <c r="P280" i="5"/>
  <c r="BI279" i="5"/>
  <c r="BH279" i="5"/>
  <c r="BG279" i="5"/>
  <c r="BE279" i="5"/>
  <c r="T279" i="5"/>
  <c r="R279" i="5"/>
  <c r="P279" i="5"/>
  <c r="BI278" i="5"/>
  <c r="BH278" i="5"/>
  <c r="BG278" i="5"/>
  <c r="BE278" i="5"/>
  <c r="T278" i="5"/>
  <c r="R278" i="5"/>
  <c r="P278" i="5"/>
  <c r="BI277" i="5"/>
  <c r="BH277" i="5"/>
  <c r="BG277" i="5"/>
  <c r="BE277" i="5"/>
  <c r="T277" i="5"/>
  <c r="R277" i="5"/>
  <c r="P277" i="5"/>
  <c r="BI276" i="5"/>
  <c r="BH276" i="5"/>
  <c r="BG276" i="5"/>
  <c r="BE276" i="5"/>
  <c r="T276" i="5"/>
  <c r="R276" i="5"/>
  <c r="P276" i="5"/>
  <c r="BI275" i="5"/>
  <c r="BH275" i="5"/>
  <c r="BG275" i="5"/>
  <c r="BE275" i="5"/>
  <c r="T275" i="5"/>
  <c r="R275" i="5"/>
  <c r="P275" i="5"/>
  <c r="BI273" i="5"/>
  <c r="BH273" i="5"/>
  <c r="BG273" i="5"/>
  <c r="BE273" i="5"/>
  <c r="T273" i="5"/>
  <c r="R273" i="5"/>
  <c r="P273" i="5"/>
  <c r="BI272" i="5"/>
  <c r="BH272" i="5"/>
  <c r="BG272" i="5"/>
  <c r="BE272" i="5"/>
  <c r="T272" i="5"/>
  <c r="R272" i="5"/>
  <c r="P272" i="5"/>
  <c r="BI271" i="5"/>
  <c r="BH271" i="5"/>
  <c r="BG271" i="5"/>
  <c r="BE271" i="5"/>
  <c r="T271" i="5"/>
  <c r="R271" i="5"/>
  <c r="P271" i="5"/>
  <c r="BI270" i="5"/>
  <c r="BH270" i="5"/>
  <c r="BG270" i="5"/>
  <c r="BE270" i="5"/>
  <c r="T270" i="5"/>
  <c r="R270" i="5"/>
  <c r="P270" i="5"/>
  <c r="BI269" i="5"/>
  <c r="BH269" i="5"/>
  <c r="BG269" i="5"/>
  <c r="BE269" i="5"/>
  <c r="T269" i="5"/>
  <c r="R269" i="5"/>
  <c r="P269" i="5"/>
  <c r="BI268" i="5"/>
  <c r="BH268" i="5"/>
  <c r="BG268" i="5"/>
  <c r="BE268" i="5"/>
  <c r="T268" i="5"/>
  <c r="R268" i="5"/>
  <c r="P268" i="5"/>
  <c r="BI267" i="5"/>
  <c r="BH267" i="5"/>
  <c r="BG267" i="5"/>
  <c r="BE267" i="5"/>
  <c r="T267" i="5"/>
  <c r="R267" i="5"/>
  <c r="P267" i="5"/>
  <c r="BI266" i="5"/>
  <c r="BH266" i="5"/>
  <c r="BG266" i="5"/>
  <c r="BE266" i="5"/>
  <c r="T266" i="5"/>
  <c r="R266" i="5"/>
  <c r="P266" i="5"/>
  <c r="BI265" i="5"/>
  <c r="BH265" i="5"/>
  <c r="BG265" i="5"/>
  <c r="BE265" i="5"/>
  <c r="T265" i="5"/>
  <c r="R265" i="5"/>
  <c r="P265" i="5"/>
  <c r="BI264" i="5"/>
  <c r="BH264" i="5"/>
  <c r="BG264" i="5"/>
  <c r="BE264" i="5"/>
  <c r="T264" i="5"/>
  <c r="R264" i="5"/>
  <c r="P264" i="5"/>
  <c r="BI263" i="5"/>
  <c r="BH263" i="5"/>
  <c r="BG263" i="5"/>
  <c r="BE263" i="5"/>
  <c r="T263" i="5"/>
  <c r="R263" i="5"/>
  <c r="P263" i="5"/>
  <c r="BI262" i="5"/>
  <c r="BH262" i="5"/>
  <c r="BG262" i="5"/>
  <c r="BE262" i="5"/>
  <c r="T262" i="5"/>
  <c r="R262" i="5"/>
  <c r="P262" i="5"/>
  <c r="BI261" i="5"/>
  <c r="BH261" i="5"/>
  <c r="BG261" i="5"/>
  <c r="BE261" i="5"/>
  <c r="T261" i="5"/>
  <c r="R261" i="5"/>
  <c r="P261" i="5"/>
  <c r="BI260" i="5"/>
  <c r="BH260" i="5"/>
  <c r="BG260" i="5"/>
  <c r="BE260" i="5"/>
  <c r="T260" i="5"/>
  <c r="R260" i="5"/>
  <c r="P260" i="5"/>
  <c r="BI259" i="5"/>
  <c r="BH259" i="5"/>
  <c r="BG259" i="5"/>
  <c r="BE259" i="5"/>
  <c r="T259" i="5"/>
  <c r="R259" i="5"/>
  <c r="P259" i="5"/>
  <c r="BI258" i="5"/>
  <c r="BH258" i="5"/>
  <c r="BG258" i="5"/>
  <c r="BE258" i="5"/>
  <c r="T258" i="5"/>
  <c r="R258" i="5"/>
  <c r="P258" i="5"/>
  <c r="BI257" i="5"/>
  <c r="BH257" i="5"/>
  <c r="BG257" i="5"/>
  <c r="BE257" i="5"/>
  <c r="T257" i="5"/>
  <c r="R257" i="5"/>
  <c r="P257" i="5"/>
  <c r="BI256" i="5"/>
  <c r="BH256" i="5"/>
  <c r="BG256" i="5"/>
  <c r="BE256" i="5"/>
  <c r="T256" i="5"/>
  <c r="R256" i="5"/>
  <c r="P256" i="5"/>
  <c r="BI255" i="5"/>
  <c r="BH255" i="5"/>
  <c r="BG255" i="5"/>
  <c r="BE255" i="5"/>
  <c r="T255" i="5"/>
  <c r="R255" i="5"/>
  <c r="P255" i="5"/>
  <c r="BI254" i="5"/>
  <c r="BH254" i="5"/>
  <c r="BG254" i="5"/>
  <c r="BE254" i="5"/>
  <c r="T254" i="5"/>
  <c r="R254" i="5"/>
  <c r="P254" i="5"/>
  <c r="BI253" i="5"/>
  <c r="BH253" i="5"/>
  <c r="BG253" i="5"/>
  <c r="BE253" i="5"/>
  <c r="T253" i="5"/>
  <c r="R253" i="5"/>
  <c r="P253" i="5"/>
  <c r="BI252" i="5"/>
  <c r="BH252" i="5"/>
  <c r="BG252" i="5"/>
  <c r="BE252" i="5"/>
  <c r="T252" i="5"/>
  <c r="R252" i="5"/>
  <c r="P252" i="5"/>
  <c r="BI251" i="5"/>
  <c r="BH251" i="5"/>
  <c r="BG251" i="5"/>
  <c r="BE251" i="5"/>
  <c r="T251" i="5"/>
  <c r="R251" i="5"/>
  <c r="P251" i="5"/>
  <c r="BI250" i="5"/>
  <c r="BH250" i="5"/>
  <c r="BG250" i="5"/>
  <c r="BE250" i="5"/>
  <c r="T250" i="5"/>
  <c r="R250" i="5"/>
  <c r="P250" i="5"/>
  <c r="BI249" i="5"/>
  <c r="BH249" i="5"/>
  <c r="BG249" i="5"/>
  <c r="BE249" i="5"/>
  <c r="T249" i="5"/>
  <c r="R249" i="5"/>
  <c r="P249" i="5"/>
  <c r="BI248" i="5"/>
  <c r="BH248" i="5"/>
  <c r="BG248" i="5"/>
  <c r="BE248" i="5"/>
  <c r="T248" i="5"/>
  <c r="R248" i="5"/>
  <c r="P248" i="5"/>
  <c r="BI247" i="5"/>
  <c r="BH247" i="5"/>
  <c r="BG247" i="5"/>
  <c r="BE247" i="5"/>
  <c r="T247" i="5"/>
  <c r="R247" i="5"/>
  <c r="P247" i="5"/>
  <c r="BI246" i="5"/>
  <c r="BH246" i="5"/>
  <c r="BG246" i="5"/>
  <c r="BE246" i="5"/>
  <c r="T246" i="5"/>
  <c r="R246" i="5"/>
  <c r="P246" i="5"/>
  <c r="BI245" i="5"/>
  <c r="BH245" i="5"/>
  <c r="BG245" i="5"/>
  <c r="BE245" i="5"/>
  <c r="T245" i="5"/>
  <c r="R245" i="5"/>
  <c r="P245" i="5"/>
  <c r="BI244" i="5"/>
  <c r="BH244" i="5"/>
  <c r="BG244" i="5"/>
  <c r="BE244" i="5"/>
  <c r="T244" i="5"/>
  <c r="R244" i="5"/>
  <c r="P244" i="5"/>
  <c r="BI243" i="5"/>
  <c r="BH243" i="5"/>
  <c r="BG243" i="5"/>
  <c r="BE243" i="5"/>
  <c r="T243" i="5"/>
  <c r="R243" i="5"/>
  <c r="P243" i="5"/>
  <c r="BI242" i="5"/>
  <c r="BH242" i="5"/>
  <c r="BG242" i="5"/>
  <c r="BE242" i="5"/>
  <c r="T242" i="5"/>
  <c r="R242" i="5"/>
  <c r="P242" i="5"/>
  <c r="BI240" i="5"/>
  <c r="BH240" i="5"/>
  <c r="BG240" i="5"/>
  <c r="BE240" i="5"/>
  <c r="T240" i="5"/>
  <c r="R240" i="5"/>
  <c r="P240" i="5"/>
  <c r="BI239" i="5"/>
  <c r="BH239" i="5"/>
  <c r="BG239" i="5"/>
  <c r="BE239" i="5"/>
  <c r="T239" i="5"/>
  <c r="R239" i="5"/>
  <c r="P239" i="5"/>
  <c r="BI238" i="5"/>
  <c r="BH238" i="5"/>
  <c r="BG238" i="5"/>
  <c r="BE238" i="5"/>
  <c r="T238" i="5"/>
  <c r="R238" i="5"/>
  <c r="P238" i="5"/>
  <c r="BI237" i="5"/>
  <c r="BH237" i="5"/>
  <c r="BG237" i="5"/>
  <c r="BE237" i="5"/>
  <c r="T237" i="5"/>
  <c r="R237" i="5"/>
  <c r="P237" i="5"/>
  <c r="BI236" i="5"/>
  <c r="BH236" i="5"/>
  <c r="BG236" i="5"/>
  <c r="BE236" i="5"/>
  <c r="T236" i="5"/>
  <c r="R236" i="5"/>
  <c r="P236" i="5"/>
  <c r="BI235" i="5"/>
  <c r="BH235" i="5"/>
  <c r="BG235" i="5"/>
  <c r="BE235" i="5"/>
  <c r="T235" i="5"/>
  <c r="R235" i="5"/>
  <c r="P235" i="5"/>
  <c r="BI234" i="5"/>
  <c r="BH234" i="5"/>
  <c r="BG234" i="5"/>
  <c r="BE234" i="5"/>
  <c r="T234" i="5"/>
  <c r="R234" i="5"/>
  <c r="P234" i="5"/>
  <c r="BI233" i="5"/>
  <c r="BH233" i="5"/>
  <c r="BG233" i="5"/>
  <c r="BE233" i="5"/>
  <c r="T233" i="5"/>
  <c r="R233" i="5"/>
  <c r="P233" i="5"/>
  <c r="BI232" i="5"/>
  <c r="BH232" i="5"/>
  <c r="BG232" i="5"/>
  <c r="BE232" i="5"/>
  <c r="T232" i="5"/>
  <c r="R232" i="5"/>
  <c r="P232" i="5"/>
  <c r="BI231" i="5"/>
  <c r="BH231" i="5"/>
  <c r="BG231" i="5"/>
  <c r="BE231" i="5"/>
  <c r="T231" i="5"/>
  <c r="R231" i="5"/>
  <c r="P231" i="5"/>
  <c r="BI230" i="5"/>
  <c r="BH230" i="5"/>
  <c r="BG230" i="5"/>
  <c r="BE230" i="5"/>
  <c r="T230" i="5"/>
  <c r="R230" i="5"/>
  <c r="P230" i="5"/>
  <c r="BI229" i="5"/>
  <c r="BH229" i="5"/>
  <c r="BG229" i="5"/>
  <c r="BE229" i="5"/>
  <c r="T229" i="5"/>
  <c r="R229" i="5"/>
  <c r="P229" i="5"/>
  <c r="BI228" i="5"/>
  <c r="BH228" i="5"/>
  <c r="BG228" i="5"/>
  <c r="BE228" i="5"/>
  <c r="BI226" i="5"/>
  <c r="BH226" i="5"/>
  <c r="BG226" i="5"/>
  <c r="BE226" i="5"/>
  <c r="T226" i="5"/>
  <c r="R226" i="5"/>
  <c r="P226" i="5"/>
  <c r="BI225" i="5"/>
  <c r="BH225" i="5"/>
  <c r="BG225" i="5"/>
  <c r="BE225" i="5"/>
  <c r="T225" i="5"/>
  <c r="R225" i="5"/>
  <c r="P225" i="5"/>
  <c r="BI224" i="5"/>
  <c r="BH224" i="5"/>
  <c r="BG224" i="5"/>
  <c r="BE224" i="5"/>
  <c r="T224" i="5"/>
  <c r="R224" i="5"/>
  <c r="P224" i="5"/>
  <c r="BI223" i="5"/>
  <c r="BH223" i="5"/>
  <c r="BG223" i="5"/>
  <c r="BE223" i="5"/>
  <c r="T223" i="5"/>
  <c r="R223" i="5"/>
  <c r="P223" i="5"/>
  <c r="BI222" i="5"/>
  <c r="BH222" i="5"/>
  <c r="BG222" i="5"/>
  <c r="BE222" i="5"/>
  <c r="T222" i="5"/>
  <c r="R222" i="5"/>
  <c r="P222" i="5"/>
  <c r="BI221" i="5"/>
  <c r="BH221" i="5"/>
  <c r="BG221" i="5"/>
  <c r="BE221" i="5"/>
  <c r="T221" i="5"/>
  <c r="R221" i="5"/>
  <c r="P221" i="5"/>
  <c r="BI220" i="5"/>
  <c r="BH220" i="5"/>
  <c r="BG220" i="5"/>
  <c r="BE220" i="5"/>
  <c r="T220" i="5"/>
  <c r="R220" i="5"/>
  <c r="P220" i="5"/>
  <c r="BI219" i="5"/>
  <c r="BH219" i="5"/>
  <c r="BG219" i="5"/>
  <c r="BE219" i="5"/>
  <c r="T219" i="5"/>
  <c r="R219" i="5"/>
  <c r="P219" i="5"/>
  <c r="BI218" i="5"/>
  <c r="BH218" i="5"/>
  <c r="BG218" i="5"/>
  <c r="BE218" i="5"/>
  <c r="T218" i="5"/>
  <c r="R218" i="5"/>
  <c r="P218" i="5"/>
  <c r="BI217" i="5"/>
  <c r="BH217" i="5"/>
  <c r="BG217" i="5"/>
  <c r="BE217" i="5"/>
  <c r="T217" i="5"/>
  <c r="R217" i="5"/>
  <c r="P217" i="5"/>
  <c r="BI216" i="5"/>
  <c r="BH216" i="5"/>
  <c r="BG216" i="5"/>
  <c r="BE216" i="5"/>
  <c r="T216" i="5"/>
  <c r="R216" i="5"/>
  <c r="P216" i="5"/>
  <c r="BI215" i="5"/>
  <c r="BH215" i="5"/>
  <c r="BG215" i="5"/>
  <c r="BE215" i="5"/>
  <c r="T215" i="5"/>
  <c r="R215" i="5"/>
  <c r="P215" i="5"/>
  <c r="BI214" i="5"/>
  <c r="BH214" i="5"/>
  <c r="BG214" i="5"/>
  <c r="BE214" i="5"/>
  <c r="T214" i="5"/>
  <c r="R214" i="5"/>
  <c r="P214" i="5"/>
  <c r="BI213" i="5"/>
  <c r="BH213" i="5"/>
  <c r="BG213" i="5"/>
  <c r="BE213" i="5"/>
  <c r="T213" i="5"/>
  <c r="R213" i="5"/>
  <c r="P213" i="5"/>
  <c r="BI212" i="5"/>
  <c r="BH212" i="5"/>
  <c r="BG212" i="5"/>
  <c r="BE212" i="5"/>
  <c r="T212" i="5"/>
  <c r="R212" i="5"/>
  <c r="P212" i="5"/>
  <c r="BI211" i="5"/>
  <c r="BH211" i="5"/>
  <c r="BG211" i="5"/>
  <c r="BE211" i="5"/>
  <c r="T211" i="5"/>
  <c r="R211" i="5"/>
  <c r="P211" i="5"/>
  <c r="BI210" i="5"/>
  <c r="BH210" i="5"/>
  <c r="BG210" i="5"/>
  <c r="BE210" i="5"/>
  <c r="T210" i="5"/>
  <c r="R210" i="5"/>
  <c r="P210" i="5"/>
  <c r="BI209" i="5"/>
  <c r="BH209" i="5"/>
  <c r="BG209" i="5"/>
  <c r="BE209" i="5"/>
  <c r="T209" i="5"/>
  <c r="R209" i="5"/>
  <c r="P209" i="5"/>
  <c r="BI208" i="5"/>
  <c r="BH208" i="5"/>
  <c r="BG208" i="5"/>
  <c r="BE208" i="5"/>
  <c r="T208" i="5"/>
  <c r="R208" i="5"/>
  <c r="P208" i="5"/>
  <c r="BI207" i="5"/>
  <c r="BH207" i="5"/>
  <c r="BG207" i="5"/>
  <c r="BE207" i="5"/>
  <c r="T207" i="5"/>
  <c r="R207" i="5"/>
  <c r="P207" i="5"/>
  <c r="BI206" i="5"/>
  <c r="BH206" i="5"/>
  <c r="BG206" i="5"/>
  <c r="BE206" i="5"/>
  <c r="T206" i="5"/>
  <c r="R206" i="5"/>
  <c r="P206" i="5"/>
  <c r="BI205" i="5"/>
  <c r="BH205" i="5"/>
  <c r="BG205" i="5"/>
  <c r="BE205" i="5"/>
  <c r="T205" i="5"/>
  <c r="R205" i="5"/>
  <c r="P205" i="5"/>
  <c r="BI204" i="5"/>
  <c r="BH204" i="5"/>
  <c r="BG204" i="5"/>
  <c r="BE204" i="5"/>
  <c r="T204" i="5"/>
  <c r="R204" i="5"/>
  <c r="P204" i="5"/>
  <c r="BI203" i="5"/>
  <c r="BH203" i="5"/>
  <c r="BG203" i="5"/>
  <c r="BE203" i="5"/>
  <c r="T203" i="5"/>
  <c r="R203" i="5"/>
  <c r="P203" i="5"/>
  <c r="BI202" i="5"/>
  <c r="BH202" i="5"/>
  <c r="BG202" i="5"/>
  <c r="BE202" i="5"/>
  <c r="T202" i="5"/>
  <c r="R202" i="5"/>
  <c r="P202" i="5"/>
  <c r="BI201" i="5"/>
  <c r="BH201" i="5"/>
  <c r="BG201" i="5"/>
  <c r="BE201" i="5"/>
  <c r="T201" i="5"/>
  <c r="R201" i="5"/>
  <c r="P201" i="5"/>
  <c r="BI200" i="5"/>
  <c r="BH200" i="5"/>
  <c r="BG200" i="5"/>
  <c r="BE200" i="5"/>
  <c r="T200" i="5"/>
  <c r="R200" i="5"/>
  <c r="P200" i="5"/>
  <c r="BI199" i="5"/>
  <c r="BH199" i="5"/>
  <c r="BG199" i="5"/>
  <c r="BE199" i="5"/>
  <c r="T199" i="5"/>
  <c r="R199" i="5"/>
  <c r="P199" i="5"/>
  <c r="BI198" i="5"/>
  <c r="BH198" i="5"/>
  <c r="BG198" i="5"/>
  <c r="BE198" i="5"/>
  <c r="T198" i="5"/>
  <c r="R198" i="5"/>
  <c r="P198" i="5"/>
  <c r="BI197" i="5"/>
  <c r="BH197" i="5"/>
  <c r="BG197" i="5"/>
  <c r="BE197" i="5"/>
  <c r="T197" i="5"/>
  <c r="R197" i="5"/>
  <c r="P197" i="5"/>
  <c r="BI196" i="5"/>
  <c r="BH196" i="5"/>
  <c r="BG196" i="5"/>
  <c r="BE196" i="5"/>
  <c r="T196" i="5"/>
  <c r="R196" i="5"/>
  <c r="P196" i="5"/>
  <c r="BI194" i="5"/>
  <c r="BH194" i="5"/>
  <c r="BG194" i="5"/>
  <c r="BE194" i="5"/>
  <c r="T194" i="5"/>
  <c r="R194" i="5"/>
  <c r="P194" i="5"/>
  <c r="BI193" i="5"/>
  <c r="BH193" i="5"/>
  <c r="BG193" i="5"/>
  <c r="BE193" i="5"/>
  <c r="T193" i="5"/>
  <c r="R193" i="5"/>
  <c r="P193" i="5"/>
  <c r="BI192" i="5"/>
  <c r="BH192" i="5"/>
  <c r="BG192" i="5"/>
  <c r="BE192" i="5"/>
  <c r="T192" i="5"/>
  <c r="R192" i="5"/>
  <c r="P192" i="5"/>
  <c r="BI191" i="5"/>
  <c r="BH191" i="5"/>
  <c r="BG191" i="5"/>
  <c r="BE191" i="5"/>
  <c r="T191" i="5"/>
  <c r="R191" i="5"/>
  <c r="P191" i="5"/>
  <c r="BI190" i="5"/>
  <c r="BH190" i="5"/>
  <c r="BG190" i="5"/>
  <c r="BE190" i="5"/>
  <c r="T190" i="5"/>
  <c r="R190" i="5"/>
  <c r="P190" i="5"/>
  <c r="BI189" i="5"/>
  <c r="BH189" i="5"/>
  <c r="BG189" i="5"/>
  <c r="BE189" i="5"/>
  <c r="T189" i="5"/>
  <c r="R189" i="5"/>
  <c r="P189" i="5"/>
  <c r="BI188" i="5"/>
  <c r="BH188" i="5"/>
  <c r="BG188" i="5"/>
  <c r="BE188" i="5"/>
  <c r="T188" i="5"/>
  <c r="R188" i="5"/>
  <c r="P188" i="5"/>
  <c r="BI187" i="5"/>
  <c r="BH187" i="5"/>
  <c r="BG187" i="5"/>
  <c r="BE187" i="5"/>
  <c r="T187" i="5"/>
  <c r="R187" i="5"/>
  <c r="P187" i="5"/>
  <c r="BI186" i="5"/>
  <c r="BH186" i="5"/>
  <c r="BG186" i="5"/>
  <c r="BE186" i="5"/>
  <c r="T186" i="5"/>
  <c r="R186" i="5"/>
  <c r="P186" i="5"/>
  <c r="BI185" i="5"/>
  <c r="BH185" i="5"/>
  <c r="BG185" i="5"/>
  <c r="BE185" i="5"/>
  <c r="T185" i="5"/>
  <c r="R185" i="5"/>
  <c r="P185" i="5"/>
  <c r="BI184" i="5"/>
  <c r="BH184" i="5"/>
  <c r="BG184" i="5"/>
  <c r="BE184" i="5"/>
  <c r="T184" i="5"/>
  <c r="R184" i="5"/>
  <c r="P184" i="5"/>
  <c r="BI183" i="5"/>
  <c r="BH183" i="5"/>
  <c r="BG183" i="5"/>
  <c r="BE183" i="5"/>
  <c r="BI182" i="5"/>
  <c r="BH182" i="5"/>
  <c r="BG182" i="5"/>
  <c r="BE182" i="5"/>
  <c r="BI181" i="5"/>
  <c r="BH181" i="5"/>
  <c r="BG181" i="5"/>
  <c r="BE181" i="5"/>
  <c r="T181" i="5"/>
  <c r="R181" i="5"/>
  <c r="P181" i="5"/>
  <c r="BI180" i="5"/>
  <c r="BH180" i="5"/>
  <c r="BG180" i="5"/>
  <c r="BE180" i="5"/>
  <c r="T180" i="5"/>
  <c r="R180" i="5"/>
  <c r="P180" i="5"/>
  <c r="BI179" i="5"/>
  <c r="BH179" i="5"/>
  <c r="BG179" i="5"/>
  <c r="BE179" i="5"/>
  <c r="T179" i="5"/>
  <c r="R179" i="5"/>
  <c r="P179" i="5"/>
  <c r="BI178" i="5"/>
  <c r="BH178" i="5"/>
  <c r="BG178" i="5"/>
  <c r="BE178" i="5"/>
  <c r="T178" i="5"/>
  <c r="R178" i="5"/>
  <c r="P178" i="5"/>
  <c r="BI177" i="5"/>
  <c r="BH177" i="5"/>
  <c r="BG177" i="5"/>
  <c r="BE177" i="5"/>
  <c r="T177" i="5"/>
  <c r="R177" i="5"/>
  <c r="P177" i="5"/>
  <c r="BI175" i="5"/>
  <c r="BH175" i="5"/>
  <c r="BG175" i="5"/>
  <c r="BE175" i="5"/>
  <c r="T175" i="5"/>
  <c r="R175" i="5"/>
  <c r="P175" i="5"/>
  <c r="BI174" i="5"/>
  <c r="BH174" i="5"/>
  <c r="BG174" i="5"/>
  <c r="BE174" i="5"/>
  <c r="T174" i="5"/>
  <c r="R174" i="5"/>
  <c r="P174" i="5"/>
  <c r="BI173" i="5"/>
  <c r="BH173" i="5"/>
  <c r="BG173" i="5"/>
  <c r="BE173" i="5"/>
  <c r="T173" i="5"/>
  <c r="R173" i="5"/>
  <c r="P173" i="5"/>
  <c r="BI172" i="5"/>
  <c r="BH172" i="5"/>
  <c r="BG172" i="5"/>
  <c r="BE172" i="5"/>
  <c r="T172" i="5"/>
  <c r="R172" i="5"/>
  <c r="P172" i="5"/>
  <c r="BI171" i="5"/>
  <c r="BH171" i="5"/>
  <c r="BG171" i="5"/>
  <c r="BE171" i="5"/>
  <c r="T171" i="5"/>
  <c r="R171" i="5"/>
  <c r="P171" i="5"/>
  <c r="BI170" i="5"/>
  <c r="BH170" i="5"/>
  <c r="BG170" i="5"/>
  <c r="BE170" i="5"/>
  <c r="T170" i="5"/>
  <c r="R170" i="5"/>
  <c r="P170" i="5"/>
  <c r="BI169" i="5"/>
  <c r="BH169" i="5"/>
  <c r="BG169" i="5"/>
  <c r="BE169" i="5"/>
  <c r="T169" i="5"/>
  <c r="R169" i="5"/>
  <c r="P169" i="5"/>
  <c r="BI168" i="5"/>
  <c r="BH168" i="5"/>
  <c r="BG168" i="5"/>
  <c r="BE168" i="5"/>
  <c r="BI167" i="5"/>
  <c r="BH167" i="5"/>
  <c r="BG167" i="5"/>
  <c r="BE167" i="5"/>
  <c r="T167" i="5"/>
  <c r="R167" i="5"/>
  <c r="P167" i="5"/>
  <c r="BI166" i="5"/>
  <c r="BH166" i="5"/>
  <c r="BG166" i="5"/>
  <c r="BE166" i="5"/>
  <c r="T166" i="5"/>
  <c r="R166" i="5"/>
  <c r="P166" i="5"/>
  <c r="BI165" i="5"/>
  <c r="BH165" i="5"/>
  <c r="BG165" i="5"/>
  <c r="BE165" i="5"/>
  <c r="T165" i="5"/>
  <c r="R165" i="5"/>
  <c r="P165" i="5"/>
  <c r="BI164" i="5"/>
  <c r="BH164" i="5"/>
  <c r="BG164" i="5"/>
  <c r="BE164" i="5"/>
  <c r="T164" i="5"/>
  <c r="R164" i="5"/>
  <c r="P164" i="5"/>
  <c r="BI163" i="5"/>
  <c r="BH163" i="5"/>
  <c r="BG163" i="5"/>
  <c r="BE163" i="5"/>
  <c r="T163" i="5"/>
  <c r="R163" i="5"/>
  <c r="P163" i="5"/>
  <c r="BI162" i="5"/>
  <c r="BH162" i="5"/>
  <c r="BG162" i="5"/>
  <c r="BE162" i="5"/>
  <c r="T162" i="5"/>
  <c r="R162" i="5"/>
  <c r="P162" i="5"/>
  <c r="BI161" i="5"/>
  <c r="BH161" i="5"/>
  <c r="BG161" i="5"/>
  <c r="BE161" i="5"/>
  <c r="T161" i="5"/>
  <c r="R161" i="5"/>
  <c r="P161" i="5"/>
  <c r="BI159" i="5"/>
  <c r="BH159" i="5"/>
  <c r="BG159" i="5"/>
  <c r="BE159" i="5"/>
  <c r="T159" i="5"/>
  <c r="R159" i="5"/>
  <c r="P159" i="5"/>
  <c r="BI158" i="5"/>
  <c r="BH158" i="5"/>
  <c r="BG158" i="5"/>
  <c r="BE158" i="5"/>
  <c r="T158" i="5"/>
  <c r="R158" i="5"/>
  <c r="P158" i="5"/>
  <c r="BI156" i="5"/>
  <c r="BH156" i="5"/>
  <c r="BG156" i="5"/>
  <c r="BE156" i="5"/>
  <c r="T156" i="5"/>
  <c r="R156" i="5"/>
  <c r="P156" i="5"/>
  <c r="BI154" i="5"/>
  <c r="BH154" i="5"/>
  <c r="BG154" i="5"/>
  <c r="BE154" i="5"/>
  <c r="T154" i="5"/>
  <c r="R154" i="5"/>
  <c r="P154" i="5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49" i="5"/>
  <c r="BH149" i="5"/>
  <c r="BG149" i="5"/>
  <c r="BE149" i="5"/>
  <c r="T149" i="5"/>
  <c r="R149" i="5"/>
  <c r="P149" i="5"/>
  <c r="BI147" i="5"/>
  <c r="BH147" i="5"/>
  <c r="BG147" i="5"/>
  <c r="BE147" i="5"/>
  <c r="BI146" i="5"/>
  <c r="BH146" i="5"/>
  <c r="BG146" i="5"/>
  <c r="BE146" i="5"/>
  <c r="T146" i="5"/>
  <c r="R146" i="5"/>
  <c r="P146" i="5"/>
  <c r="BI143" i="5"/>
  <c r="BH143" i="5"/>
  <c r="BG143" i="5"/>
  <c r="BE143" i="5"/>
  <c r="T143" i="5"/>
  <c r="R143" i="5"/>
  <c r="P143" i="5"/>
  <c r="BI142" i="5"/>
  <c r="BH142" i="5"/>
  <c r="BG142" i="5"/>
  <c r="BE142" i="5"/>
  <c r="T142" i="5"/>
  <c r="R142" i="5"/>
  <c r="P142" i="5"/>
  <c r="BI141" i="5"/>
  <c r="BH141" i="5"/>
  <c r="BG141" i="5"/>
  <c r="BE141" i="5"/>
  <c r="T141" i="5"/>
  <c r="R141" i="5"/>
  <c r="P141" i="5"/>
  <c r="BI140" i="5"/>
  <c r="BH140" i="5"/>
  <c r="BG140" i="5"/>
  <c r="BE140" i="5"/>
  <c r="T140" i="5"/>
  <c r="R140" i="5"/>
  <c r="P140" i="5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7" i="5"/>
  <c r="BH137" i="5"/>
  <c r="BG137" i="5"/>
  <c r="BE137" i="5"/>
  <c r="T137" i="5"/>
  <c r="R137" i="5"/>
  <c r="P137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J127" i="5"/>
  <c r="F127" i="5"/>
  <c r="F125" i="5"/>
  <c r="E123" i="5"/>
  <c r="J93" i="5"/>
  <c r="F93" i="5"/>
  <c r="F91" i="5"/>
  <c r="E89" i="5"/>
  <c r="J20" i="5"/>
  <c r="E20" i="5"/>
  <c r="F128" i="5" s="1"/>
  <c r="J19" i="5"/>
  <c r="E7" i="5"/>
  <c r="E85" i="5" s="1"/>
  <c r="J39" i="4"/>
  <c r="J38" i="4"/>
  <c r="AY98" i="1" s="1"/>
  <c r="J37" i="4"/>
  <c r="AX98" i="1" s="1"/>
  <c r="BI239" i="4"/>
  <c r="BH239" i="4"/>
  <c r="BG239" i="4"/>
  <c r="BE239" i="4"/>
  <c r="T239" i="4"/>
  <c r="R239" i="4"/>
  <c r="P239" i="4"/>
  <c r="BI238" i="4"/>
  <c r="BH238" i="4"/>
  <c r="BG238" i="4"/>
  <c r="BE238" i="4"/>
  <c r="T238" i="4"/>
  <c r="R238" i="4"/>
  <c r="P238" i="4"/>
  <c r="BI237" i="4"/>
  <c r="BH237" i="4"/>
  <c r="BG237" i="4"/>
  <c r="BE237" i="4"/>
  <c r="T237" i="4"/>
  <c r="R237" i="4"/>
  <c r="P237" i="4"/>
  <c r="BI235" i="4"/>
  <c r="BH235" i="4"/>
  <c r="BG235" i="4"/>
  <c r="BE235" i="4"/>
  <c r="T235" i="4"/>
  <c r="R235" i="4"/>
  <c r="P235" i="4"/>
  <c r="BI234" i="4"/>
  <c r="BH234" i="4"/>
  <c r="BG234" i="4"/>
  <c r="BE234" i="4"/>
  <c r="T234" i="4"/>
  <c r="R234" i="4"/>
  <c r="P234" i="4"/>
  <c r="BI233" i="4"/>
  <c r="BH233" i="4"/>
  <c r="BG233" i="4"/>
  <c r="BE233" i="4"/>
  <c r="T233" i="4"/>
  <c r="R233" i="4"/>
  <c r="P233" i="4"/>
  <c r="BI232" i="4"/>
  <c r="BH232" i="4"/>
  <c r="BG232" i="4"/>
  <c r="BE232" i="4"/>
  <c r="T232" i="4"/>
  <c r="R232" i="4"/>
  <c r="P232" i="4"/>
  <c r="BI231" i="4"/>
  <c r="BH231" i="4"/>
  <c r="BG231" i="4"/>
  <c r="BE231" i="4"/>
  <c r="T231" i="4"/>
  <c r="R231" i="4"/>
  <c r="P231" i="4"/>
  <c r="BI230" i="4"/>
  <c r="BH230" i="4"/>
  <c r="BG230" i="4"/>
  <c r="BE230" i="4"/>
  <c r="T230" i="4"/>
  <c r="R230" i="4"/>
  <c r="P230" i="4"/>
  <c r="BI229" i="4"/>
  <c r="BH229" i="4"/>
  <c r="BG229" i="4"/>
  <c r="BE229" i="4"/>
  <c r="T229" i="4"/>
  <c r="R229" i="4"/>
  <c r="P229" i="4"/>
  <c r="BI227" i="4"/>
  <c r="BH227" i="4"/>
  <c r="BG227" i="4"/>
  <c r="BE227" i="4"/>
  <c r="T227" i="4"/>
  <c r="R227" i="4"/>
  <c r="P227" i="4"/>
  <c r="BI226" i="4"/>
  <c r="BH226" i="4"/>
  <c r="BG226" i="4"/>
  <c r="BE226" i="4"/>
  <c r="T226" i="4"/>
  <c r="R226" i="4"/>
  <c r="P226" i="4"/>
  <c r="BI225" i="4"/>
  <c r="BH225" i="4"/>
  <c r="BG225" i="4"/>
  <c r="BE225" i="4"/>
  <c r="T225" i="4"/>
  <c r="R225" i="4"/>
  <c r="P225" i="4"/>
  <c r="BI224" i="4"/>
  <c r="BH224" i="4"/>
  <c r="BG224" i="4"/>
  <c r="BE224" i="4"/>
  <c r="T224" i="4"/>
  <c r="R224" i="4"/>
  <c r="P224" i="4"/>
  <c r="BI223" i="4"/>
  <c r="BH223" i="4"/>
  <c r="BG223" i="4"/>
  <c r="BE223" i="4"/>
  <c r="T223" i="4"/>
  <c r="R223" i="4"/>
  <c r="P223" i="4"/>
  <c r="BI222" i="4"/>
  <c r="BH222" i="4"/>
  <c r="BG222" i="4"/>
  <c r="BE222" i="4"/>
  <c r="T222" i="4"/>
  <c r="R222" i="4"/>
  <c r="P222" i="4"/>
  <c r="BI221" i="4"/>
  <c r="BH221" i="4"/>
  <c r="BG221" i="4"/>
  <c r="BE221" i="4"/>
  <c r="T221" i="4"/>
  <c r="R221" i="4"/>
  <c r="P221" i="4"/>
  <c r="BI220" i="4"/>
  <c r="BH220" i="4"/>
  <c r="BG220" i="4"/>
  <c r="BE220" i="4"/>
  <c r="T220" i="4"/>
  <c r="R220" i="4"/>
  <c r="P220" i="4"/>
  <c r="BI219" i="4"/>
  <c r="BH219" i="4"/>
  <c r="BG219" i="4"/>
  <c r="BE219" i="4"/>
  <c r="T219" i="4"/>
  <c r="R219" i="4"/>
  <c r="P219" i="4"/>
  <c r="BI218" i="4"/>
  <c r="BH218" i="4"/>
  <c r="BG218" i="4"/>
  <c r="BE218" i="4"/>
  <c r="T218" i="4"/>
  <c r="R218" i="4"/>
  <c r="P218" i="4"/>
  <c r="BI217" i="4"/>
  <c r="BH217" i="4"/>
  <c r="BG217" i="4"/>
  <c r="BE217" i="4"/>
  <c r="T217" i="4"/>
  <c r="R217" i="4"/>
  <c r="P217" i="4"/>
  <c r="BI216" i="4"/>
  <c r="BH216" i="4"/>
  <c r="BG216" i="4"/>
  <c r="BE216" i="4"/>
  <c r="T216" i="4"/>
  <c r="R216" i="4"/>
  <c r="P216" i="4"/>
  <c r="BI215" i="4"/>
  <c r="BH215" i="4"/>
  <c r="BG215" i="4"/>
  <c r="BE215" i="4"/>
  <c r="T215" i="4"/>
  <c r="R215" i="4"/>
  <c r="P215" i="4"/>
  <c r="BI213" i="4"/>
  <c r="BH213" i="4"/>
  <c r="BG213" i="4"/>
  <c r="BE213" i="4"/>
  <c r="T213" i="4"/>
  <c r="R213" i="4"/>
  <c r="P213" i="4"/>
  <c r="BI212" i="4"/>
  <c r="BH212" i="4"/>
  <c r="BG212" i="4"/>
  <c r="BE212" i="4"/>
  <c r="T212" i="4"/>
  <c r="R212" i="4"/>
  <c r="P212" i="4"/>
  <c r="BI211" i="4"/>
  <c r="BH211" i="4"/>
  <c r="BG211" i="4"/>
  <c r="BE211" i="4"/>
  <c r="T211" i="4"/>
  <c r="R211" i="4"/>
  <c r="P211" i="4"/>
  <c r="BI210" i="4"/>
  <c r="BH210" i="4"/>
  <c r="BG210" i="4"/>
  <c r="BE210" i="4"/>
  <c r="T210" i="4"/>
  <c r="R210" i="4"/>
  <c r="P210" i="4"/>
  <c r="BI209" i="4"/>
  <c r="BH209" i="4"/>
  <c r="BG209" i="4"/>
  <c r="BE209" i="4"/>
  <c r="T209" i="4"/>
  <c r="R209" i="4"/>
  <c r="P209" i="4"/>
  <c r="BI208" i="4"/>
  <c r="BH208" i="4"/>
  <c r="BG208" i="4"/>
  <c r="BE208" i="4"/>
  <c r="T208" i="4"/>
  <c r="R208" i="4"/>
  <c r="P208" i="4"/>
  <c r="BI207" i="4"/>
  <c r="BH207" i="4"/>
  <c r="BG207" i="4"/>
  <c r="BE207" i="4"/>
  <c r="T207" i="4"/>
  <c r="R207" i="4"/>
  <c r="P207" i="4"/>
  <c r="BI206" i="4"/>
  <c r="BH206" i="4"/>
  <c r="BG206" i="4"/>
  <c r="BE206" i="4"/>
  <c r="T206" i="4"/>
  <c r="R206" i="4"/>
  <c r="P206" i="4"/>
  <c r="BI205" i="4"/>
  <c r="BH205" i="4"/>
  <c r="BG205" i="4"/>
  <c r="BE205" i="4"/>
  <c r="T205" i="4"/>
  <c r="R205" i="4"/>
  <c r="P205" i="4"/>
  <c r="BI204" i="4"/>
  <c r="BH204" i="4"/>
  <c r="BG204" i="4"/>
  <c r="BE204" i="4"/>
  <c r="T204" i="4"/>
  <c r="R204" i="4"/>
  <c r="P204" i="4"/>
  <c r="BI203" i="4"/>
  <c r="BH203" i="4"/>
  <c r="BG203" i="4"/>
  <c r="BE203" i="4"/>
  <c r="T203" i="4"/>
  <c r="R203" i="4"/>
  <c r="P203" i="4"/>
  <c r="BI202" i="4"/>
  <c r="BH202" i="4"/>
  <c r="BG202" i="4"/>
  <c r="BE202" i="4"/>
  <c r="T202" i="4"/>
  <c r="R202" i="4"/>
  <c r="P202" i="4"/>
  <c r="BI201" i="4"/>
  <c r="BH201" i="4"/>
  <c r="BG201" i="4"/>
  <c r="BE201" i="4"/>
  <c r="T201" i="4"/>
  <c r="R201" i="4"/>
  <c r="P201" i="4"/>
  <c r="BI200" i="4"/>
  <c r="BH200" i="4"/>
  <c r="BG200" i="4"/>
  <c r="BE200" i="4"/>
  <c r="T200" i="4"/>
  <c r="R200" i="4"/>
  <c r="P200" i="4"/>
  <c r="BI199" i="4"/>
  <c r="BH199" i="4"/>
  <c r="BG199" i="4"/>
  <c r="BE199" i="4"/>
  <c r="T199" i="4"/>
  <c r="R199" i="4"/>
  <c r="P199" i="4"/>
  <c r="BI198" i="4"/>
  <c r="BH198" i="4"/>
  <c r="BG198" i="4"/>
  <c r="BE198" i="4"/>
  <c r="T198" i="4"/>
  <c r="R198" i="4"/>
  <c r="P198" i="4"/>
  <c r="BI197" i="4"/>
  <c r="BH197" i="4"/>
  <c r="BG197" i="4"/>
  <c r="BE197" i="4"/>
  <c r="T197" i="4"/>
  <c r="R197" i="4"/>
  <c r="P197" i="4"/>
  <c r="BI196" i="4"/>
  <c r="BH196" i="4"/>
  <c r="BG196" i="4"/>
  <c r="BE196" i="4"/>
  <c r="T196" i="4"/>
  <c r="R196" i="4"/>
  <c r="P196" i="4"/>
  <c r="BI195" i="4"/>
  <c r="BH195" i="4"/>
  <c r="BG195" i="4"/>
  <c r="BE195" i="4"/>
  <c r="T195" i="4"/>
  <c r="R195" i="4"/>
  <c r="P195" i="4"/>
  <c r="BI194" i="4"/>
  <c r="BH194" i="4"/>
  <c r="BG194" i="4"/>
  <c r="BE194" i="4"/>
  <c r="T194" i="4"/>
  <c r="R194" i="4"/>
  <c r="P194" i="4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91" i="4"/>
  <c r="BH191" i="4"/>
  <c r="BG191" i="4"/>
  <c r="BE191" i="4"/>
  <c r="T191" i="4"/>
  <c r="R191" i="4"/>
  <c r="P191" i="4"/>
  <c r="BI190" i="4"/>
  <c r="BH190" i="4"/>
  <c r="BG190" i="4"/>
  <c r="BE190" i="4"/>
  <c r="T190" i="4"/>
  <c r="R190" i="4"/>
  <c r="P190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2" i="4"/>
  <c r="BH182" i="4"/>
  <c r="BG182" i="4"/>
  <c r="BE182" i="4"/>
  <c r="T182" i="4"/>
  <c r="R182" i="4"/>
  <c r="P182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BI178" i="4"/>
  <c r="BH178" i="4"/>
  <c r="BG178" i="4"/>
  <c r="BE178" i="4"/>
  <c r="T178" i="4"/>
  <c r="R178" i="4"/>
  <c r="P178" i="4"/>
  <c r="BI177" i="4"/>
  <c r="BH177" i="4"/>
  <c r="BG177" i="4"/>
  <c r="BE177" i="4"/>
  <c r="T177" i="4"/>
  <c r="R177" i="4"/>
  <c r="P177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4" i="4"/>
  <c r="BH174" i="4"/>
  <c r="BG174" i="4"/>
  <c r="BE174" i="4"/>
  <c r="T174" i="4"/>
  <c r="R174" i="4"/>
  <c r="P174" i="4"/>
  <c r="BI173" i="4"/>
  <c r="BH173" i="4"/>
  <c r="BG173" i="4"/>
  <c r="BE173" i="4"/>
  <c r="T173" i="4"/>
  <c r="R173" i="4"/>
  <c r="P173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70" i="4"/>
  <c r="BH170" i="4"/>
  <c r="BG170" i="4"/>
  <c r="BE170" i="4"/>
  <c r="T170" i="4"/>
  <c r="R170" i="4"/>
  <c r="P170" i="4"/>
  <c r="BI169" i="4"/>
  <c r="BH169" i="4"/>
  <c r="BG169" i="4"/>
  <c r="BE169" i="4"/>
  <c r="T169" i="4"/>
  <c r="R169" i="4"/>
  <c r="P169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6" i="4"/>
  <c r="BH166" i="4"/>
  <c r="BG166" i="4"/>
  <c r="BE166" i="4"/>
  <c r="T166" i="4"/>
  <c r="R166" i="4"/>
  <c r="P166" i="4"/>
  <c r="BI165" i="4"/>
  <c r="BH165" i="4"/>
  <c r="BG165" i="4"/>
  <c r="BE165" i="4"/>
  <c r="T165" i="4"/>
  <c r="R165" i="4"/>
  <c r="P165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2" i="4"/>
  <c r="BH162" i="4"/>
  <c r="BG162" i="4"/>
  <c r="BE162" i="4"/>
  <c r="T162" i="4"/>
  <c r="R162" i="4"/>
  <c r="P162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9" i="4"/>
  <c r="BH159" i="4"/>
  <c r="BG159" i="4"/>
  <c r="BE159" i="4"/>
  <c r="T159" i="4"/>
  <c r="R159" i="4"/>
  <c r="P159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6" i="4"/>
  <c r="BH156" i="4"/>
  <c r="BG156" i="4"/>
  <c r="BE156" i="4"/>
  <c r="T156" i="4"/>
  <c r="R156" i="4"/>
  <c r="P156" i="4"/>
  <c r="BI155" i="4"/>
  <c r="BH155" i="4"/>
  <c r="BG155" i="4"/>
  <c r="BE155" i="4"/>
  <c r="T155" i="4"/>
  <c r="R155" i="4"/>
  <c r="P155" i="4"/>
  <c r="BI154" i="4"/>
  <c r="BH154" i="4"/>
  <c r="BG154" i="4"/>
  <c r="BE154" i="4"/>
  <c r="T154" i="4"/>
  <c r="R154" i="4"/>
  <c r="P154" i="4"/>
  <c r="BI153" i="4"/>
  <c r="BH153" i="4"/>
  <c r="BG153" i="4"/>
  <c r="BE153" i="4"/>
  <c r="T153" i="4"/>
  <c r="R153" i="4"/>
  <c r="P153" i="4"/>
  <c r="BI152" i="4"/>
  <c r="BH152" i="4"/>
  <c r="BG152" i="4"/>
  <c r="BE152" i="4"/>
  <c r="T152" i="4"/>
  <c r="R152" i="4"/>
  <c r="P152" i="4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9" i="4"/>
  <c r="BH149" i="4"/>
  <c r="BG149" i="4"/>
  <c r="BE149" i="4"/>
  <c r="T149" i="4"/>
  <c r="R149" i="4"/>
  <c r="P149" i="4"/>
  <c r="BI148" i="4"/>
  <c r="BH148" i="4"/>
  <c r="BG148" i="4"/>
  <c r="BE148" i="4"/>
  <c r="T148" i="4"/>
  <c r="R148" i="4"/>
  <c r="P148" i="4"/>
  <c r="BI147" i="4"/>
  <c r="BH147" i="4"/>
  <c r="BG147" i="4"/>
  <c r="BE147" i="4"/>
  <c r="T147" i="4"/>
  <c r="R147" i="4"/>
  <c r="P147" i="4"/>
  <c r="BI146" i="4"/>
  <c r="BH146" i="4"/>
  <c r="BG146" i="4"/>
  <c r="BE146" i="4"/>
  <c r="T146" i="4"/>
  <c r="R146" i="4"/>
  <c r="P146" i="4"/>
  <c r="BI145" i="4"/>
  <c r="BH145" i="4"/>
  <c r="BG145" i="4"/>
  <c r="BE145" i="4"/>
  <c r="BI144" i="4"/>
  <c r="BH144" i="4"/>
  <c r="BG144" i="4"/>
  <c r="BE144" i="4"/>
  <c r="BI143" i="4"/>
  <c r="BH143" i="4"/>
  <c r="BG143" i="4"/>
  <c r="BE143" i="4"/>
  <c r="T143" i="4"/>
  <c r="R143" i="4"/>
  <c r="P143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BI140" i="4"/>
  <c r="BH140" i="4"/>
  <c r="BG140" i="4"/>
  <c r="BE140" i="4"/>
  <c r="T140" i="4"/>
  <c r="R140" i="4"/>
  <c r="P140" i="4"/>
  <c r="BI139" i="4"/>
  <c r="BH139" i="4"/>
  <c r="BG139" i="4"/>
  <c r="BE139" i="4"/>
  <c r="T139" i="4"/>
  <c r="R139" i="4"/>
  <c r="P139" i="4"/>
  <c r="BI138" i="4"/>
  <c r="BH138" i="4"/>
  <c r="BG138" i="4"/>
  <c r="BE138" i="4"/>
  <c r="T138" i="4"/>
  <c r="R138" i="4"/>
  <c r="P138" i="4"/>
  <c r="BI137" i="4"/>
  <c r="BH137" i="4"/>
  <c r="BG137" i="4"/>
  <c r="BE137" i="4"/>
  <c r="T137" i="4"/>
  <c r="R137" i="4"/>
  <c r="P137" i="4"/>
  <c r="BI136" i="4"/>
  <c r="BH136" i="4"/>
  <c r="BG136" i="4"/>
  <c r="BE136" i="4"/>
  <c r="T136" i="4"/>
  <c r="R136" i="4"/>
  <c r="P136" i="4"/>
  <c r="BI135" i="4"/>
  <c r="BH135" i="4"/>
  <c r="BG135" i="4"/>
  <c r="BE135" i="4"/>
  <c r="T135" i="4"/>
  <c r="R135" i="4"/>
  <c r="P135" i="4"/>
  <c r="BI134" i="4"/>
  <c r="BH134" i="4"/>
  <c r="BG134" i="4"/>
  <c r="BE134" i="4"/>
  <c r="T134" i="4"/>
  <c r="R134" i="4"/>
  <c r="P134" i="4"/>
  <c r="BI131" i="4"/>
  <c r="BH131" i="4"/>
  <c r="BG131" i="4"/>
  <c r="BE131" i="4"/>
  <c r="T131" i="4"/>
  <c r="R131" i="4"/>
  <c r="P131" i="4"/>
  <c r="BI130" i="4"/>
  <c r="BH130" i="4"/>
  <c r="BG130" i="4"/>
  <c r="BE130" i="4"/>
  <c r="T130" i="4"/>
  <c r="R130" i="4"/>
  <c r="P130" i="4"/>
  <c r="J123" i="4"/>
  <c r="F123" i="4"/>
  <c r="F121" i="4"/>
  <c r="E119" i="4"/>
  <c r="J93" i="4"/>
  <c r="F93" i="4"/>
  <c r="F91" i="4"/>
  <c r="E89" i="4"/>
  <c r="J20" i="4"/>
  <c r="E20" i="4"/>
  <c r="F124" i="4" s="1"/>
  <c r="J19" i="4"/>
  <c r="E7" i="4"/>
  <c r="E115" i="4" s="1"/>
  <c r="J39" i="3"/>
  <c r="J38" i="3"/>
  <c r="AY97" i="1" s="1"/>
  <c r="J37" i="3"/>
  <c r="AX97" i="1" s="1"/>
  <c r="BI156" i="3"/>
  <c r="BH156" i="3"/>
  <c r="BG156" i="3"/>
  <c r="BE156" i="3"/>
  <c r="T156" i="3"/>
  <c r="R156" i="3"/>
  <c r="P156" i="3"/>
  <c r="BI155" i="3"/>
  <c r="BH155" i="3"/>
  <c r="BG155" i="3"/>
  <c r="BE155" i="3"/>
  <c r="T155" i="3"/>
  <c r="R155" i="3"/>
  <c r="P155" i="3"/>
  <c r="BI154" i="3"/>
  <c r="BH154" i="3"/>
  <c r="BG154" i="3"/>
  <c r="BE154" i="3"/>
  <c r="T154" i="3"/>
  <c r="R154" i="3"/>
  <c r="P154" i="3"/>
  <c r="BI152" i="3"/>
  <c r="BH152" i="3"/>
  <c r="BG152" i="3"/>
  <c r="BE152" i="3"/>
  <c r="T152" i="3"/>
  <c r="R152" i="3"/>
  <c r="P152" i="3"/>
  <c r="BI150" i="3"/>
  <c r="BH150" i="3"/>
  <c r="BG150" i="3"/>
  <c r="BE150" i="3"/>
  <c r="BI148" i="3"/>
  <c r="BH148" i="3"/>
  <c r="BG148" i="3"/>
  <c r="BE148" i="3"/>
  <c r="BI146" i="3"/>
  <c r="BH146" i="3"/>
  <c r="BG146" i="3"/>
  <c r="BE146" i="3"/>
  <c r="T146" i="3"/>
  <c r="R146" i="3"/>
  <c r="P146" i="3"/>
  <c r="BI145" i="3"/>
  <c r="BH145" i="3"/>
  <c r="BG145" i="3"/>
  <c r="BE145" i="3"/>
  <c r="T145" i="3"/>
  <c r="R145" i="3"/>
  <c r="P145" i="3"/>
  <c r="BI144" i="3"/>
  <c r="BH144" i="3"/>
  <c r="BG144" i="3"/>
  <c r="BE144" i="3"/>
  <c r="T144" i="3"/>
  <c r="R144" i="3"/>
  <c r="P144" i="3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1" i="3"/>
  <c r="BH141" i="3"/>
  <c r="BG141" i="3"/>
  <c r="BE141" i="3"/>
  <c r="T141" i="3"/>
  <c r="R141" i="3"/>
  <c r="P141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5" i="3"/>
  <c r="BH135" i="3"/>
  <c r="BG135" i="3"/>
  <c r="BE135" i="3"/>
  <c r="T135" i="3"/>
  <c r="R135" i="3"/>
  <c r="P135" i="3"/>
  <c r="BI133" i="3"/>
  <c r="BH133" i="3"/>
  <c r="BG133" i="3"/>
  <c r="BE133" i="3"/>
  <c r="T133" i="3"/>
  <c r="R133" i="3"/>
  <c r="P133" i="3"/>
  <c r="BI131" i="3"/>
  <c r="BH131" i="3"/>
  <c r="BG131" i="3"/>
  <c r="BE131" i="3"/>
  <c r="T131" i="3"/>
  <c r="R131" i="3"/>
  <c r="P131" i="3"/>
  <c r="BI129" i="3"/>
  <c r="BH129" i="3"/>
  <c r="BG129" i="3"/>
  <c r="BE129" i="3"/>
  <c r="T129" i="3"/>
  <c r="R129" i="3"/>
  <c r="P129" i="3"/>
  <c r="BI128" i="3"/>
  <c r="BH128" i="3"/>
  <c r="BG128" i="3"/>
  <c r="BE128" i="3"/>
  <c r="T128" i="3"/>
  <c r="R128" i="3"/>
  <c r="P128" i="3"/>
  <c r="BI126" i="3"/>
  <c r="BH126" i="3"/>
  <c r="BG126" i="3"/>
  <c r="BE126" i="3"/>
  <c r="T126" i="3"/>
  <c r="R126" i="3"/>
  <c r="P126" i="3"/>
  <c r="J119" i="3"/>
  <c r="F119" i="3"/>
  <c r="F117" i="3"/>
  <c r="E115" i="3"/>
  <c r="J93" i="3"/>
  <c r="F93" i="3"/>
  <c r="F91" i="3"/>
  <c r="E89" i="3"/>
  <c r="J26" i="3"/>
  <c r="E26" i="3"/>
  <c r="J120" i="3" s="1"/>
  <c r="J25" i="3"/>
  <c r="J20" i="3"/>
  <c r="E20" i="3"/>
  <c r="F94" i="3" s="1"/>
  <c r="J19" i="3"/>
  <c r="E7" i="3"/>
  <c r="E85" i="3" s="1"/>
  <c r="J39" i="2"/>
  <c r="J38" i="2"/>
  <c r="AY96" i="1" s="1"/>
  <c r="J37" i="2"/>
  <c r="AX96" i="1" s="1"/>
  <c r="BI283" i="2"/>
  <c r="BH283" i="2"/>
  <c r="BG283" i="2"/>
  <c r="BE283" i="2"/>
  <c r="T282" i="2"/>
  <c r="R282" i="2"/>
  <c r="P282" i="2"/>
  <c r="BI281" i="2"/>
  <c r="BH281" i="2"/>
  <c r="BG281" i="2"/>
  <c r="BE281" i="2"/>
  <c r="T281" i="2"/>
  <c r="R281" i="2"/>
  <c r="P281" i="2"/>
  <c r="BI280" i="2"/>
  <c r="BH280" i="2"/>
  <c r="BG280" i="2"/>
  <c r="BE280" i="2"/>
  <c r="T280" i="2"/>
  <c r="R280" i="2"/>
  <c r="P280" i="2"/>
  <c r="BI279" i="2"/>
  <c r="BH279" i="2"/>
  <c r="BG279" i="2"/>
  <c r="BE279" i="2"/>
  <c r="T279" i="2"/>
  <c r="R279" i="2"/>
  <c r="P279" i="2"/>
  <c r="BI277" i="2"/>
  <c r="BH277" i="2"/>
  <c r="BG277" i="2"/>
  <c r="BE277" i="2"/>
  <c r="T277" i="2"/>
  <c r="T276" i="2" s="1"/>
  <c r="R277" i="2"/>
  <c r="R276" i="2" s="1"/>
  <c r="P277" i="2"/>
  <c r="P276" i="2" s="1"/>
  <c r="BI275" i="2"/>
  <c r="BH275" i="2"/>
  <c r="BG275" i="2"/>
  <c r="BE275" i="2"/>
  <c r="T275" i="2"/>
  <c r="R275" i="2"/>
  <c r="P275" i="2"/>
  <c r="BI274" i="2"/>
  <c r="BH274" i="2"/>
  <c r="BG274" i="2"/>
  <c r="BE274" i="2"/>
  <c r="T274" i="2"/>
  <c r="R274" i="2"/>
  <c r="P274" i="2"/>
  <c r="BI273" i="2"/>
  <c r="BH273" i="2"/>
  <c r="BG273" i="2"/>
  <c r="BE273" i="2"/>
  <c r="T273" i="2"/>
  <c r="R273" i="2"/>
  <c r="P273" i="2"/>
  <c r="BI272" i="2"/>
  <c r="BH272" i="2"/>
  <c r="BG272" i="2"/>
  <c r="BE272" i="2"/>
  <c r="BI271" i="2"/>
  <c r="BH271" i="2"/>
  <c r="BG271" i="2"/>
  <c r="BE271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7" i="2"/>
  <c r="BH267" i="2"/>
  <c r="BG267" i="2"/>
  <c r="BE267" i="2"/>
  <c r="T267" i="2"/>
  <c r="R267" i="2"/>
  <c r="P267" i="2"/>
  <c r="BI266" i="2"/>
  <c r="BH266" i="2"/>
  <c r="BG266" i="2"/>
  <c r="BE266" i="2"/>
  <c r="T266" i="2"/>
  <c r="R266" i="2"/>
  <c r="P266" i="2"/>
  <c r="BI265" i="2"/>
  <c r="BH265" i="2"/>
  <c r="BG265" i="2"/>
  <c r="BE265" i="2"/>
  <c r="T265" i="2"/>
  <c r="R265" i="2"/>
  <c r="P265" i="2"/>
  <c r="BI264" i="2"/>
  <c r="BH264" i="2"/>
  <c r="BG264" i="2"/>
  <c r="BE264" i="2"/>
  <c r="T264" i="2"/>
  <c r="R264" i="2"/>
  <c r="P264" i="2"/>
  <c r="BI263" i="2"/>
  <c r="BH263" i="2"/>
  <c r="BG263" i="2"/>
  <c r="BE263" i="2"/>
  <c r="T263" i="2"/>
  <c r="R263" i="2"/>
  <c r="P263" i="2"/>
  <c r="BI261" i="2"/>
  <c r="BH261" i="2"/>
  <c r="BG261" i="2"/>
  <c r="BE261" i="2"/>
  <c r="T261" i="2"/>
  <c r="R261" i="2"/>
  <c r="P261" i="2"/>
  <c r="BI260" i="2"/>
  <c r="BH260" i="2"/>
  <c r="BG260" i="2"/>
  <c r="BE260" i="2"/>
  <c r="BI259" i="2"/>
  <c r="BH259" i="2"/>
  <c r="BG259" i="2"/>
  <c r="BE259" i="2"/>
  <c r="T259" i="2"/>
  <c r="R259" i="2"/>
  <c r="P259" i="2"/>
  <c r="BI258" i="2"/>
  <c r="BH258" i="2"/>
  <c r="BG258" i="2"/>
  <c r="BE258" i="2"/>
  <c r="T258" i="2"/>
  <c r="R258" i="2"/>
  <c r="P258" i="2"/>
  <c r="BI257" i="2"/>
  <c r="BH257" i="2"/>
  <c r="BG257" i="2"/>
  <c r="BE257" i="2"/>
  <c r="T257" i="2"/>
  <c r="R257" i="2"/>
  <c r="P257" i="2"/>
  <c r="BI255" i="2"/>
  <c r="BH255" i="2"/>
  <c r="BG255" i="2"/>
  <c r="BE255" i="2"/>
  <c r="T255" i="2"/>
  <c r="R255" i="2"/>
  <c r="P255" i="2"/>
  <c r="BI254" i="2"/>
  <c r="BH254" i="2"/>
  <c r="BG254" i="2"/>
  <c r="BE254" i="2"/>
  <c r="T254" i="2"/>
  <c r="R254" i="2"/>
  <c r="P254" i="2"/>
  <c r="BI253" i="2"/>
  <c r="BH253" i="2"/>
  <c r="BG253" i="2"/>
  <c r="BE253" i="2"/>
  <c r="T253" i="2"/>
  <c r="R253" i="2"/>
  <c r="P253" i="2"/>
  <c r="BI252" i="2"/>
  <c r="BH252" i="2"/>
  <c r="BG252" i="2"/>
  <c r="BE252" i="2"/>
  <c r="T252" i="2"/>
  <c r="R252" i="2"/>
  <c r="P252" i="2"/>
  <c r="BI251" i="2"/>
  <c r="BH251" i="2"/>
  <c r="BG251" i="2"/>
  <c r="BE251" i="2"/>
  <c r="T251" i="2"/>
  <c r="R251" i="2"/>
  <c r="P251" i="2"/>
  <c r="BI250" i="2"/>
  <c r="BH250" i="2"/>
  <c r="BG250" i="2"/>
  <c r="BE250" i="2"/>
  <c r="T250" i="2"/>
  <c r="R250" i="2"/>
  <c r="P250" i="2"/>
  <c r="BI248" i="2"/>
  <c r="BH248" i="2"/>
  <c r="BG248" i="2"/>
  <c r="BE248" i="2"/>
  <c r="T248" i="2"/>
  <c r="R248" i="2"/>
  <c r="P248" i="2"/>
  <c r="BI247" i="2"/>
  <c r="BH247" i="2"/>
  <c r="BG247" i="2"/>
  <c r="BE247" i="2"/>
  <c r="BI246" i="2"/>
  <c r="BH246" i="2"/>
  <c r="BG246" i="2"/>
  <c r="BE246" i="2"/>
  <c r="BI245" i="2"/>
  <c r="BH245" i="2"/>
  <c r="BG245" i="2"/>
  <c r="BE245" i="2"/>
  <c r="T245" i="2"/>
  <c r="R245" i="2"/>
  <c r="P245" i="2"/>
  <c r="BI243" i="2"/>
  <c r="BH243" i="2"/>
  <c r="BG243" i="2"/>
  <c r="BE243" i="2"/>
  <c r="T243" i="2"/>
  <c r="R243" i="2"/>
  <c r="P243" i="2"/>
  <c r="BI242" i="2"/>
  <c r="BH242" i="2"/>
  <c r="BG242" i="2"/>
  <c r="BE242" i="2"/>
  <c r="T242" i="2"/>
  <c r="R242" i="2"/>
  <c r="P242" i="2"/>
  <c r="BI241" i="2"/>
  <c r="BH241" i="2"/>
  <c r="BG241" i="2"/>
  <c r="BE241" i="2"/>
  <c r="T241" i="2"/>
  <c r="R241" i="2"/>
  <c r="P241" i="2"/>
  <c r="BI239" i="2"/>
  <c r="BH239" i="2"/>
  <c r="BG239" i="2"/>
  <c r="BE239" i="2"/>
  <c r="T239" i="2"/>
  <c r="R239" i="2"/>
  <c r="P239" i="2"/>
  <c r="BI238" i="2"/>
  <c r="BH238" i="2"/>
  <c r="BG238" i="2"/>
  <c r="BE238" i="2"/>
  <c r="T238" i="2"/>
  <c r="R238" i="2"/>
  <c r="P238" i="2"/>
  <c r="BI237" i="2"/>
  <c r="BH237" i="2"/>
  <c r="BG237" i="2"/>
  <c r="BE237" i="2"/>
  <c r="T237" i="2"/>
  <c r="R237" i="2"/>
  <c r="P237" i="2"/>
  <c r="BI235" i="2"/>
  <c r="BH235" i="2"/>
  <c r="BG235" i="2"/>
  <c r="BE235" i="2"/>
  <c r="T235" i="2"/>
  <c r="R235" i="2"/>
  <c r="P235" i="2"/>
  <c r="BI234" i="2"/>
  <c r="BH234" i="2"/>
  <c r="BG234" i="2"/>
  <c r="BE234" i="2"/>
  <c r="T234" i="2"/>
  <c r="R234" i="2"/>
  <c r="P234" i="2"/>
  <c r="BI233" i="2"/>
  <c r="BH233" i="2"/>
  <c r="BG233" i="2"/>
  <c r="BE233" i="2"/>
  <c r="T233" i="2"/>
  <c r="R233" i="2"/>
  <c r="P233" i="2"/>
  <c r="BI230" i="2"/>
  <c r="BH230" i="2"/>
  <c r="BG230" i="2"/>
  <c r="BE230" i="2"/>
  <c r="T230" i="2"/>
  <c r="T229" i="2" s="1"/>
  <c r="R230" i="2"/>
  <c r="R229" i="2" s="1"/>
  <c r="P230" i="2"/>
  <c r="P229" i="2" s="1"/>
  <c r="BI228" i="2"/>
  <c r="BH228" i="2"/>
  <c r="BG228" i="2"/>
  <c r="BE228" i="2"/>
  <c r="T228" i="2"/>
  <c r="R228" i="2"/>
  <c r="P228" i="2"/>
  <c r="BI227" i="2"/>
  <c r="BH227" i="2"/>
  <c r="BG227" i="2"/>
  <c r="BE227" i="2"/>
  <c r="T227" i="2"/>
  <c r="R227" i="2"/>
  <c r="P227" i="2"/>
  <c r="BI226" i="2"/>
  <c r="BH226" i="2"/>
  <c r="BG226" i="2"/>
  <c r="BE226" i="2"/>
  <c r="T226" i="2"/>
  <c r="R226" i="2"/>
  <c r="P226" i="2"/>
  <c r="BI225" i="2"/>
  <c r="BH225" i="2"/>
  <c r="BG225" i="2"/>
  <c r="BE225" i="2"/>
  <c r="T225" i="2"/>
  <c r="R225" i="2"/>
  <c r="P225" i="2"/>
  <c r="BI224" i="2"/>
  <c r="BH224" i="2"/>
  <c r="BG224" i="2"/>
  <c r="BE224" i="2"/>
  <c r="T224" i="2"/>
  <c r="R224" i="2"/>
  <c r="P224" i="2"/>
  <c r="BI223" i="2"/>
  <c r="BH223" i="2"/>
  <c r="BG223" i="2"/>
  <c r="BE223" i="2"/>
  <c r="T223" i="2"/>
  <c r="R223" i="2"/>
  <c r="P223" i="2"/>
  <c r="BI222" i="2"/>
  <c r="BH222" i="2"/>
  <c r="BG222" i="2"/>
  <c r="BE222" i="2"/>
  <c r="T222" i="2"/>
  <c r="R222" i="2"/>
  <c r="P222" i="2"/>
  <c r="BI221" i="2"/>
  <c r="BH221" i="2"/>
  <c r="BG221" i="2"/>
  <c r="BE221" i="2"/>
  <c r="T221" i="2"/>
  <c r="R221" i="2"/>
  <c r="P221" i="2"/>
  <c r="BI220" i="2"/>
  <c r="BH220" i="2"/>
  <c r="BG220" i="2"/>
  <c r="BE220" i="2"/>
  <c r="T220" i="2"/>
  <c r="R220" i="2"/>
  <c r="P220" i="2"/>
  <c r="BI219" i="2"/>
  <c r="BH219" i="2"/>
  <c r="BG219" i="2"/>
  <c r="BE219" i="2"/>
  <c r="T219" i="2"/>
  <c r="R219" i="2"/>
  <c r="P219" i="2"/>
  <c r="BI218" i="2"/>
  <c r="BH218" i="2"/>
  <c r="BG218" i="2"/>
  <c r="BE218" i="2"/>
  <c r="T218" i="2"/>
  <c r="R218" i="2"/>
  <c r="P218" i="2"/>
  <c r="BI217" i="2"/>
  <c r="BH217" i="2"/>
  <c r="BG217" i="2"/>
  <c r="BE217" i="2"/>
  <c r="T217" i="2"/>
  <c r="R217" i="2"/>
  <c r="P217" i="2"/>
  <c r="BI216" i="2"/>
  <c r="BH216" i="2"/>
  <c r="BG216" i="2"/>
  <c r="BE216" i="2"/>
  <c r="T216" i="2"/>
  <c r="R216" i="2"/>
  <c r="P216" i="2"/>
  <c r="BI215" i="2"/>
  <c r="BH215" i="2"/>
  <c r="BG215" i="2"/>
  <c r="BE215" i="2"/>
  <c r="T215" i="2"/>
  <c r="R215" i="2"/>
  <c r="P215" i="2"/>
  <c r="BI214" i="2"/>
  <c r="BH214" i="2"/>
  <c r="BG214" i="2"/>
  <c r="BE214" i="2"/>
  <c r="T214" i="2"/>
  <c r="R214" i="2"/>
  <c r="P214" i="2"/>
  <c r="BI213" i="2"/>
  <c r="BH213" i="2"/>
  <c r="BG213" i="2"/>
  <c r="BE213" i="2"/>
  <c r="T213" i="2"/>
  <c r="R213" i="2"/>
  <c r="P213" i="2"/>
  <c r="BI212" i="2"/>
  <c r="BH212" i="2"/>
  <c r="BG212" i="2"/>
  <c r="BE212" i="2"/>
  <c r="T212" i="2"/>
  <c r="R212" i="2"/>
  <c r="P212" i="2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8" i="2"/>
  <c r="BH208" i="2"/>
  <c r="BG208" i="2"/>
  <c r="BE208" i="2"/>
  <c r="T208" i="2"/>
  <c r="R208" i="2"/>
  <c r="P208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1" i="2"/>
  <c r="BH201" i="2"/>
  <c r="BG201" i="2"/>
  <c r="BE201" i="2"/>
  <c r="T201" i="2"/>
  <c r="R201" i="2"/>
  <c r="P201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7" i="2"/>
  <c r="BH187" i="2"/>
  <c r="BG187" i="2"/>
  <c r="BE187" i="2"/>
  <c r="BI186" i="2"/>
  <c r="BH186" i="2"/>
  <c r="BG186" i="2"/>
  <c r="BE186" i="2"/>
  <c r="T186" i="2"/>
  <c r="R186" i="2"/>
  <c r="P186" i="2"/>
  <c r="BI185" i="2"/>
  <c r="BH185" i="2"/>
  <c r="BG185" i="2"/>
  <c r="BE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5" i="2"/>
  <c r="BH165" i="2"/>
  <c r="BG165" i="2"/>
  <c r="BE165" i="2"/>
  <c r="T165" i="2"/>
  <c r="R165" i="2"/>
  <c r="P165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4" i="2"/>
  <c r="BH154" i="2"/>
  <c r="BG154" i="2"/>
  <c r="BE154" i="2"/>
  <c r="T154" i="2"/>
  <c r="R154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J137" i="2"/>
  <c r="F137" i="2"/>
  <c r="F135" i="2"/>
  <c r="E133" i="2"/>
  <c r="J93" i="2"/>
  <c r="F93" i="2"/>
  <c r="F91" i="2"/>
  <c r="E89" i="2"/>
  <c r="J20" i="2"/>
  <c r="E20" i="2"/>
  <c r="F138" i="2" s="1"/>
  <c r="J19" i="2"/>
  <c r="E7" i="2"/>
  <c r="E85" i="2" s="1"/>
  <c r="L90" i="1"/>
  <c r="AM90" i="1"/>
  <c r="AM89" i="1"/>
  <c r="L89" i="1"/>
  <c r="AM87" i="1"/>
  <c r="L87" i="1"/>
  <c r="L85" i="1"/>
  <c r="L84" i="1"/>
  <c r="BK274" i="2"/>
  <c r="BK196" i="2"/>
  <c r="BK283" i="2"/>
  <c r="BK194" i="2"/>
  <c r="BK181" i="2"/>
  <c r="BK280" i="2"/>
  <c r="BK197" i="2"/>
  <c r="BK176" i="2"/>
  <c r="BK269" i="2"/>
  <c r="BK222" i="2"/>
  <c r="BK202" i="2"/>
  <c r="BK160" i="2"/>
  <c r="BK261" i="2"/>
  <c r="BK227" i="2"/>
  <c r="BK217" i="2"/>
  <c r="BK195" i="2"/>
  <c r="BK184" i="2"/>
  <c r="BK152" i="3"/>
  <c r="BK129" i="3"/>
  <c r="BK146" i="3"/>
  <c r="BK156" i="3"/>
  <c r="BK133" i="3"/>
  <c r="BK210" i="4"/>
  <c r="BK175" i="4"/>
  <c r="BK206" i="4"/>
  <c r="BK189" i="4"/>
  <c r="BK167" i="4"/>
  <c r="BK154" i="4"/>
  <c r="BK226" i="4"/>
  <c r="BK215" i="4"/>
  <c r="BK160" i="4"/>
  <c r="BK138" i="4"/>
  <c r="BK190" i="4"/>
  <c r="BK158" i="4"/>
  <c r="BK130" i="4"/>
  <c r="BK354" i="5"/>
  <c r="BK223" i="5"/>
  <c r="BK211" i="5"/>
  <c r="BK189" i="5"/>
  <c r="BK373" i="5"/>
  <c r="BK347" i="5"/>
  <c r="BK374" i="5"/>
  <c r="BK356" i="5"/>
  <c r="BK345" i="5"/>
  <c r="BK321" i="5"/>
  <c r="BK300" i="5"/>
  <c r="BK268" i="5"/>
  <c r="BK202" i="5"/>
  <c r="BK190" i="5"/>
  <c r="BK379" i="5"/>
  <c r="BK370" i="5"/>
  <c r="BK325" i="5"/>
  <c r="BK291" i="5"/>
  <c r="BK231" i="5"/>
  <c r="BK220" i="5"/>
  <c r="BK170" i="5"/>
  <c r="BK146" i="5"/>
  <c r="BK355" i="5"/>
  <c r="BK302" i="5"/>
  <c r="BK289" i="5"/>
  <c r="BK266" i="5"/>
  <c r="BK214" i="5"/>
  <c r="BK206" i="5"/>
  <c r="BK194" i="5"/>
  <c r="BK171" i="5"/>
  <c r="BK357" i="5"/>
  <c r="BK324" i="5"/>
  <c r="BK305" i="5"/>
  <c r="BK151" i="5"/>
  <c r="BK139" i="5"/>
  <c r="BK198" i="6"/>
  <c r="BK178" i="6"/>
  <c r="BK161" i="6"/>
  <c r="BK186" i="6"/>
  <c r="BK170" i="6"/>
  <c r="BK145" i="6"/>
  <c r="BK201" i="6"/>
  <c r="BK172" i="6"/>
  <c r="BK149" i="6"/>
  <c r="BK207" i="6"/>
  <c r="BK171" i="6"/>
  <c r="BK158" i="6"/>
  <c r="BK187" i="7"/>
  <c r="BK171" i="7"/>
  <c r="BK141" i="7"/>
  <c r="BK160" i="7"/>
  <c r="BK144" i="7"/>
  <c r="BK159" i="7"/>
  <c r="BK246" i="2"/>
  <c r="BK190" i="2"/>
  <c r="BK159" i="2"/>
  <c r="BK267" i="2"/>
  <c r="BK253" i="2"/>
  <c r="BK235" i="2"/>
  <c r="BK205" i="2"/>
  <c r="BK185" i="2"/>
  <c r="BK163" i="2"/>
  <c r="BK251" i="2"/>
  <c r="BK230" i="2"/>
  <c r="BK211" i="2"/>
  <c r="BK162" i="2"/>
  <c r="BK152" i="2"/>
  <c r="BK271" i="2"/>
  <c r="BK233" i="2"/>
  <c r="BK206" i="2"/>
  <c r="BK264" i="2"/>
  <c r="BK254" i="2"/>
  <c r="BK234" i="2"/>
  <c r="BK220" i="2"/>
  <c r="BK213" i="2"/>
  <c r="BK171" i="2"/>
  <c r="BK216" i="2"/>
  <c r="BK193" i="2"/>
  <c r="BK180" i="2"/>
  <c r="BK146" i="2"/>
  <c r="BK140" i="3"/>
  <c r="BK148" i="3"/>
  <c r="BK219" i="4"/>
  <c r="BK151" i="4"/>
  <c r="BK234" i="4"/>
  <c r="BK220" i="4"/>
  <c r="BK203" i="4"/>
  <c r="BK225" i="4"/>
  <c r="BK212" i="4"/>
  <c r="BK202" i="4"/>
  <c r="BK174" i="4"/>
  <c r="BK161" i="4"/>
  <c r="BK141" i="4"/>
  <c r="BK237" i="4"/>
  <c r="BK201" i="4"/>
  <c r="BK179" i="4"/>
  <c r="BK150" i="4"/>
  <c r="BK137" i="4"/>
  <c r="BK231" i="4"/>
  <c r="BK221" i="4"/>
  <c r="BK208" i="4"/>
  <c r="BK188" i="4"/>
  <c r="BK153" i="4"/>
  <c r="BK142" i="4"/>
  <c r="BK196" i="4"/>
  <c r="BK173" i="4"/>
  <c r="BK369" i="5"/>
  <c r="BK341" i="5"/>
  <c r="BK308" i="5"/>
  <c r="BK272" i="5"/>
  <c r="BK228" i="5"/>
  <c r="BK215" i="5"/>
  <c r="BK193" i="5"/>
  <c r="BK334" i="5"/>
  <c r="BK307" i="5"/>
  <c r="BK363" i="5"/>
  <c r="BK353" i="5"/>
  <c r="BK303" i="5"/>
  <c r="BK298" i="5"/>
  <c r="BK261" i="5"/>
  <c r="BK242" i="5"/>
  <c r="BK226" i="5"/>
  <c r="BK203" i="5"/>
  <c r="BK187" i="5"/>
  <c r="BK178" i="5"/>
  <c r="BK162" i="5"/>
  <c r="BK142" i="5"/>
  <c r="BK339" i="5"/>
  <c r="BK320" i="5"/>
  <c r="BK309" i="5"/>
  <c r="BK283" i="5"/>
  <c r="BK256" i="5"/>
  <c r="BK237" i="5"/>
  <c r="BK229" i="5"/>
  <c r="BK219" i="5"/>
  <c r="BK200" i="5"/>
  <c r="BK167" i="5"/>
  <c r="BK377" i="5"/>
  <c r="BK340" i="5"/>
  <c r="BK327" i="5"/>
  <c r="BK310" i="5"/>
  <c r="BK284" i="5"/>
  <c r="BK238" i="5"/>
  <c r="BK225" i="5"/>
  <c r="BK216" i="5"/>
  <c r="BK188" i="5"/>
  <c r="BK164" i="5"/>
  <c r="BK352" i="5"/>
  <c r="BK329" i="5"/>
  <c r="BK312" i="5"/>
  <c r="BK296" i="5"/>
  <c r="BK277" i="5"/>
  <c r="BK265" i="5"/>
  <c r="BK253" i="5"/>
  <c r="BK224" i="5"/>
  <c r="BK186" i="5"/>
  <c r="BK161" i="5"/>
  <c r="BK184" i="6"/>
  <c r="BK166" i="6"/>
  <c r="BK183" i="6"/>
  <c r="BK175" i="6"/>
  <c r="BK168" i="6"/>
  <c r="BK176" i="6"/>
  <c r="BK155" i="6"/>
  <c r="BK195" i="6"/>
  <c r="BK137" i="6"/>
  <c r="BK160" i="6"/>
  <c r="BK186" i="7"/>
  <c r="BK182" i="7"/>
  <c r="BK162" i="7"/>
  <c r="BK142" i="7"/>
  <c r="BK177" i="7"/>
  <c r="BK260" i="2"/>
  <c r="BK187" i="2"/>
  <c r="BK153" i="2"/>
  <c r="BK273" i="2"/>
  <c r="BK183" i="2"/>
  <c r="BK255" i="2"/>
  <c r="BK225" i="2"/>
  <c r="BK208" i="2"/>
  <c r="BK165" i="2"/>
  <c r="BK147" i="2"/>
  <c r="BK210" i="2"/>
  <c r="BK154" i="2"/>
  <c r="BK259" i="2"/>
  <c r="BK239" i="2"/>
  <c r="BK223" i="2"/>
  <c r="BK158" i="2"/>
  <c r="BK212" i="2"/>
  <c r="BK179" i="2"/>
  <c r="BK150" i="2"/>
  <c r="BK131" i="3"/>
  <c r="BK150" i="3"/>
  <c r="BK154" i="3"/>
  <c r="BK143" i="3"/>
  <c r="BK198" i="4"/>
  <c r="BK181" i="4"/>
  <c r="BK162" i="4"/>
  <c r="BK149" i="4"/>
  <c r="BK135" i="4"/>
  <c r="BK222" i="4"/>
  <c r="BK207" i="4"/>
  <c r="BK186" i="4"/>
  <c r="BK180" i="4"/>
  <c r="BK171" i="4"/>
  <c r="BK159" i="4"/>
  <c r="BK232" i="4"/>
  <c r="BK200" i="4"/>
  <c r="BK187" i="4"/>
  <c r="BK227" i="4"/>
  <c r="BK216" i="4"/>
  <c r="BK183" i="4"/>
  <c r="BK143" i="4"/>
  <c r="BK152" i="4"/>
  <c r="BK348" i="5"/>
  <c r="BK326" i="5"/>
  <c r="BK184" i="5"/>
  <c r="BK350" i="5"/>
  <c r="BK330" i="5"/>
  <c r="BK317" i="5"/>
  <c r="BK293" i="5"/>
  <c r="BK349" i="5"/>
  <c r="BK364" i="5"/>
  <c r="BK316" i="5"/>
  <c r="BK306" i="5"/>
  <c r="BK280" i="5"/>
  <c r="BK258" i="5"/>
  <c r="BK243" i="5"/>
  <c r="BK234" i="5"/>
  <c r="BK168" i="5"/>
  <c r="BK378" i="5"/>
  <c r="BK332" i="5"/>
  <c r="BK288" i="5"/>
  <c r="BK273" i="5"/>
  <c r="BK233" i="5"/>
  <c r="BK221" i="5"/>
  <c r="BK208" i="5"/>
  <c r="BK179" i="5"/>
  <c r="BK136" i="5"/>
  <c r="BK366" i="5"/>
  <c r="BK315" i="5"/>
  <c r="BK232" i="5"/>
  <c r="BK199" i="5"/>
  <c r="BK166" i="5"/>
  <c r="BK147" i="5"/>
  <c r="BK163" i="6"/>
  <c r="BK153" i="6"/>
  <c r="BK139" i="6"/>
  <c r="BK189" i="6"/>
  <c r="BK180" i="6"/>
  <c r="BK202" i="6"/>
  <c r="BK150" i="6"/>
  <c r="BK181" i="6"/>
  <c r="BK162" i="6"/>
  <c r="BK140" i="6"/>
  <c r="BK142" i="6"/>
  <c r="BK158" i="7"/>
  <c r="BK157" i="7"/>
  <c r="BK224" i="2"/>
  <c r="BK157" i="2"/>
  <c r="BK275" i="2"/>
  <c r="BK207" i="2"/>
  <c r="BK151" i="2"/>
  <c r="BK243" i="2"/>
  <c r="BK219" i="2"/>
  <c r="BK167" i="2"/>
  <c r="BK265" i="2"/>
  <c r="BK238" i="2"/>
  <c r="BK170" i="2"/>
  <c r="BK149" i="2"/>
  <c r="BK270" i="2"/>
  <c r="BK237" i="2"/>
  <c r="BK218" i="2"/>
  <c r="BK258" i="2"/>
  <c r="BK226" i="2"/>
  <c r="BK204" i="2"/>
  <c r="BK182" i="2"/>
  <c r="BK155" i="3"/>
  <c r="BK135" i="3"/>
  <c r="BK138" i="3"/>
  <c r="BK145" i="3"/>
  <c r="BK205" i="4"/>
  <c r="BK136" i="4"/>
  <c r="BK147" i="4"/>
  <c r="BK235" i="4"/>
  <c r="BK224" i="4"/>
  <c r="BK211" i="4"/>
  <c r="BK184" i="4"/>
  <c r="BK172" i="4"/>
  <c r="BK140" i="4"/>
  <c r="BK239" i="4"/>
  <c r="BK230" i="4"/>
  <c r="BK217" i="4"/>
  <c r="BK155" i="4"/>
  <c r="BK148" i="4"/>
  <c r="BK229" i="4"/>
  <c r="BK191" i="4"/>
  <c r="BK290" i="5"/>
  <c r="BK255" i="5"/>
  <c r="BK244" i="5"/>
  <c r="BK210" i="5"/>
  <c r="BK181" i="5"/>
  <c r="BK362" i="5"/>
  <c r="BK342" i="5"/>
  <c r="BK304" i="5"/>
  <c r="BK376" i="5"/>
  <c r="BK344" i="5"/>
  <c r="BK275" i="5"/>
  <c r="BK264" i="5"/>
  <c r="BK245" i="5"/>
  <c r="BK201" i="5"/>
  <c r="BK165" i="5"/>
  <c r="BK134" i="5"/>
  <c r="BK372" i="5"/>
  <c r="BK346" i="5"/>
  <c r="BK314" i="5"/>
  <c r="BK260" i="5"/>
  <c r="BK249" i="5"/>
  <c r="BK198" i="5"/>
  <c r="BK177" i="5"/>
  <c r="BK169" i="5"/>
  <c r="BK156" i="5"/>
  <c r="BK383" i="5"/>
  <c r="BK371" i="5"/>
  <c r="BK359" i="5"/>
  <c r="BK287" i="5"/>
  <c r="BK282" i="5"/>
  <c r="BK252" i="5"/>
  <c r="BK204" i="5"/>
  <c r="BK163" i="5"/>
  <c r="BK135" i="5"/>
  <c r="BK322" i="5"/>
  <c r="BK263" i="5"/>
  <c r="BK182" i="5"/>
  <c r="BK149" i="5"/>
  <c r="BK192" i="6"/>
  <c r="BK173" i="6"/>
  <c r="BK164" i="6"/>
  <c r="BK144" i="6"/>
  <c r="BK205" i="6"/>
  <c r="BK138" i="6"/>
  <c r="BK157" i="6"/>
  <c r="BK194" i="6"/>
  <c r="BK174" i="6"/>
  <c r="BK159" i="6"/>
  <c r="BK146" i="6"/>
  <c r="BK183" i="7"/>
  <c r="BK173" i="7"/>
  <c r="BK134" i="7"/>
  <c r="BK185" i="7"/>
  <c r="BK263" i="2"/>
  <c r="BK242" i="2"/>
  <c r="BK177" i="2"/>
  <c r="BK247" i="2"/>
  <c r="BK214" i="2"/>
  <c r="BK191" i="2"/>
  <c r="BK175" i="2"/>
  <c r="AS95" i="1"/>
  <c r="BK172" i="2"/>
  <c r="BK266" i="2"/>
  <c r="BK248" i="2"/>
  <c r="BK199" i="2"/>
  <c r="BK164" i="2"/>
  <c r="BK277" i="2"/>
  <c r="BK241" i="2"/>
  <c r="BK200" i="2"/>
  <c r="BK186" i="2"/>
  <c r="BK169" i="2"/>
  <c r="BK250" i="2"/>
  <c r="BK155" i="2"/>
  <c r="BK128" i="3"/>
  <c r="BK141" i="3"/>
  <c r="BK137" i="3"/>
  <c r="BK169" i="4"/>
  <c r="BK178" i="4"/>
  <c r="BK157" i="4"/>
  <c r="BK233" i="4"/>
  <c r="BK204" i="4"/>
  <c r="BK145" i="4"/>
  <c r="BK238" i="4"/>
  <c r="BK199" i="4"/>
  <c r="BK193" i="4"/>
  <c r="BK182" i="4"/>
  <c r="BK213" i="4"/>
  <c r="BK177" i="4"/>
  <c r="BK156" i="4"/>
  <c r="BK195" i="4"/>
  <c r="BK163" i="4"/>
  <c r="BK336" i="5"/>
  <c r="BK267" i="5"/>
  <c r="BK247" i="5"/>
  <c r="BK230" i="5"/>
  <c r="BK196" i="5"/>
  <c r="BK180" i="5"/>
  <c r="BK137" i="5"/>
  <c r="BK375" i="5"/>
  <c r="BK343" i="5"/>
  <c r="BK387" i="5"/>
  <c r="BK365" i="5"/>
  <c r="BK358" i="5"/>
  <c r="BK250" i="5"/>
  <c r="BK236" i="5"/>
  <c r="BK175" i="5"/>
  <c r="BK140" i="5"/>
  <c r="BK361" i="5"/>
  <c r="BK338" i="5"/>
  <c r="BK311" i="5"/>
  <c r="BK246" i="5"/>
  <c r="BK218" i="5"/>
  <c r="BK173" i="5"/>
  <c r="BK154" i="5"/>
  <c r="BK138" i="5"/>
  <c r="BK297" i="5"/>
  <c r="BK285" i="5"/>
  <c r="BK278" i="5"/>
  <c r="BK248" i="5"/>
  <c r="BK240" i="5"/>
  <c r="BK217" i="5"/>
  <c r="BK152" i="5"/>
  <c r="BK380" i="5"/>
  <c r="BK331" i="5"/>
  <c r="BK319" i="5"/>
  <c r="BK295" i="5"/>
  <c r="BK271" i="5"/>
  <c r="BK257" i="5"/>
  <c r="BK205" i="5"/>
  <c r="BK158" i="5"/>
  <c r="BK204" i="6"/>
  <c r="BK179" i="6"/>
  <c r="BK148" i="6"/>
  <c r="BK134" i="6"/>
  <c r="BK191" i="6"/>
  <c r="BK165" i="6"/>
  <c r="BK197" i="6"/>
  <c r="BK190" i="6"/>
  <c r="BK169" i="6"/>
  <c r="BK156" i="6"/>
  <c r="BK206" i="6"/>
  <c r="BK185" i="6"/>
  <c r="BK165" i="7"/>
  <c r="BK190" i="7"/>
  <c r="BK164" i="7"/>
  <c r="BK252" i="2"/>
  <c r="BK189" i="2"/>
  <c r="BK145" i="2"/>
  <c r="BK279" i="2"/>
  <c r="BK228" i="2"/>
  <c r="BK198" i="2"/>
  <c r="BK201" i="2"/>
  <c r="BK174" i="2"/>
  <c r="BK281" i="2"/>
  <c r="BK245" i="2"/>
  <c r="BK209" i="2"/>
  <c r="BK168" i="2"/>
  <c r="BK257" i="2"/>
  <c r="BK221" i="2"/>
  <c r="BK215" i="2"/>
  <c r="BK156" i="2"/>
  <c r="BK272" i="2"/>
  <c r="BK203" i="2"/>
  <c r="BK178" i="2"/>
  <c r="BK144" i="2"/>
  <c r="BK142" i="3"/>
  <c r="BK126" i="3"/>
  <c r="BK144" i="3"/>
  <c r="BK139" i="3"/>
  <c r="BK218" i="4"/>
  <c r="BK176" i="4"/>
  <c r="BK165" i="4"/>
  <c r="BK185" i="4"/>
  <c r="BK164" i="4"/>
  <c r="BK144" i="4"/>
  <c r="BK134" i="4"/>
  <c r="BK209" i="4"/>
  <c r="BK194" i="4"/>
  <c r="BK166" i="4"/>
  <c r="BK139" i="4"/>
  <c r="BK197" i="4"/>
  <c r="BK192" i="4"/>
  <c r="BK223" i="4"/>
  <c r="BK168" i="4"/>
  <c r="BK146" i="4"/>
  <c r="BK131" i="4"/>
  <c r="BK170" i="4"/>
  <c r="BK368" i="5"/>
  <c r="BK254" i="5"/>
  <c r="BK213" i="5"/>
  <c r="BK191" i="5"/>
  <c r="BK367" i="5"/>
  <c r="BK335" i="5"/>
  <c r="BK318" i="5"/>
  <c r="BK299" i="5"/>
  <c r="BK385" i="5"/>
  <c r="BK313" i="5"/>
  <c r="BK262" i="5"/>
  <c r="BK209" i="5"/>
  <c r="BK197" i="5"/>
  <c r="BK185" i="5"/>
  <c r="BK172" i="5"/>
  <c r="BK143" i="5"/>
  <c r="BK360" i="5"/>
  <c r="BK328" i="5"/>
  <c r="BK276" i="5"/>
  <c r="BK239" i="5"/>
  <c r="BK174" i="5"/>
  <c r="BK159" i="5"/>
  <c r="BK141" i="5"/>
  <c r="BK382" i="5"/>
  <c r="BK351" i="5"/>
  <c r="BK294" i="5"/>
  <c r="BK281" i="5"/>
  <c r="BK270" i="5"/>
  <c r="BK251" i="5"/>
  <c r="BK235" i="5"/>
  <c r="BK222" i="5"/>
  <c r="BK212" i="5"/>
  <c r="BK207" i="5"/>
  <c r="BK192" i="5"/>
  <c r="BK183" i="5"/>
  <c r="BK386" i="5"/>
  <c r="BK337" i="5"/>
  <c r="BK323" i="5"/>
  <c r="BK301" i="5"/>
  <c r="BK279" i="5"/>
  <c r="BK269" i="5"/>
  <c r="BK259" i="5"/>
  <c r="BK151" i="6"/>
  <c r="BK135" i="6"/>
  <c r="BK199" i="6"/>
  <c r="BK182" i="6"/>
  <c r="BK152" i="6"/>
  <c r="BK141" i="6"/>
  <c r="BK147" i="6"/>
  <c r="BK136" i="6"/>
  <c r="BK187" i="6"/>
  <c r="BK167" i="6"/>
  <c r="BK133" i="6"/>
  <c r="BK181" i="7"/>
  <c r="BK191" i="7"/>
  <c r="BK167" i="7"/>
  <c r="BK155" i="7"/>
  <c r="BK151" i="7"/>
  <c r="BK149" i="7"/>
  <c r="BK148" i="7"/>
  <c r="BK146" i="7"/>
  <c r="BK145" i="7"/>
  <c r="BK131" i="7"/>
  <c r="BK130" i="7"/>
  <c r="BK195" i="7"/>
  <c r="BK189" i="7"/>
  <c r="BK180" i="7"/>
  <c r="BK178" i="7"/>
  <c r="BK174" i="7"/>
  <c r="BK170" i="7"/>
  <c r="BK156" i="7"/>
  <c r="BK153" i="7"/>
  <c r="BK152" i="7"/>
  <c r="BK147" i="7"/>
  <c r="BK138" i="7"/>
  <c r="BK137" i="7"/>
  <c r="BK136" i="7"/>
  <c r="BK193" i="7"/>
  <c r="BK175" i="7"/>
  <c r="BK154" i="7"/>
  <c r="BK150" i="7"/>
  <c r="BK140" i="7"/>
  <c r="BK139" i="7"/>
  <c r="BK135" i="7"/>
  <c r="BK184" i="7"/>
  <c r="BK179" i="7"/>
  <c r="BK172" i="7"/>
  <c r="BK169" i="7"/>
  <c r="BK168" i="7"/>
  <c r="BK166" i="7"/>
  <c r="BK143" i="7"/>
  <c r="T148" i="2" l="1"/>
  <c r="P166" i="2"/>
  <c r="BK192" i="2"/>
  <c r="P232" i="2"/>
  <c r="R236" i="2"/>
  <c r="P240" i="2"/>
  <c r="T249" i="2"/>
  <c r="P262" i="2"/>
  <c r="R268" i="2"/>
  <c r="R278" i="2"/>
  <c r="T125" i="3"/>
  <c r="R133" i="4"/>
  <c r="BK228" i="4"/>
  <c r="R236" i="4"/>
  <c r="P145" i="5"/>
  <c r="R176" i="5"/>
  <c r="BK274" i="5"/>
  <c r="T333" i="5"/>
  <c r="P384" i="5"/>
  <c r="P143" i="6"/>
  <c r="R154" i="6"/>
  <c r="P188" i="6"/>
  <c r="BK196" i="6"/>
  <c r="P200" i="6"/>
  <c r="P203" i="6"/>
  <c r="P129" i="7"/>
  <c r="P148" i="2"/>
  <c r="T161" i="2"/>
  <c r="T166" i="2"/>
  <c r="P192" i="2"/>
  <c r="BK232" i="2"/>
  <c r="T236" i="2"/>
  <c r="T240" i="2"/>
  <c r="P249" i="2"/>
  <c r="P256" i="2"/>
  <c r="R262" i="2"/>
  <c r="P278" i="2"/>
  <c r="P149" i="3"/>
  <c r="T133" i="4"/>
  <c r="T228" i="4"/>
  <c r="P133" i="5"/>
  <c r="P132" i="5" s="1"/>
  <c r="T133" i="5"/>
  <c r="T132" i="5" s="1"/>
  <c r="P176" i="5"/>
  <c r="T176" i="5"/>
  <c r="P274" i="5"/>
  <c r="P333" i="5"/>
  <c r="P381" i="5"/>
  <c r="T384" i="5"/>
  <c r="T132" i="6"/>
  <c r="P154" i="6"/>
  <c r="T177" i="6"/>
  <c r="P193" i="6"/>
  <c r="R196" i="6"/>
  <c r="T200" i="6"/>
  <c r="T203" i="6"/>
  <c r="T133" i="7"/>
  <c r="BK188" i="7"/>
  <c r="BK148" i="2"/>
  <c r="P161" i="2"/>
  <c r="BK173" i="2"/>
  <c r="R173" i="2"/>
  <c r="BK188" i="2"/>
  <c r="R188" i="2"/>
  <c r="R232" i="2"/>
  <c r="R240" i="2"/>
  <c r="BK249" i="2"/>
  <c r="R256" i="2"/>
  <c r="T268" i="2"/>
  <c r="R125" i="3"/>
  <c r="BK133" i="4"/>
  <c r="R214" i="4"/>
  <c r="BK236" i="4"/>
  <c r="BK133" i="5"/>
  <c r="BK132" i="5" s="1"/>
  <c r="R145" i="5"/>
  <c r="T195" i="5"/>
  <c r="T241" i="5"/>
  <c r="R333" i="5"/>
  <c r="T381" i="5"/>
  <c r="BK132" i="6"/>
  <c r="BK154" i="6"/>
  <c r="R177" i="6"/>
  <c r="T188" i="6"/>
  <c r="T193" i="6"/>
  <c r="BK200" i="6"/>
  <c r="R203" i="6"/>
  <c r="P133" i="7"/>
  <c r="T176" i="7"/>
  <c r="BK143" i="2"/>
  <c r="R143" i="2"/>
  <c r="BK161" i="2"/>
  <c r="R166" i="2"/>
  <c r="R192" i="2"/>
  <c r="T232" i="2"/>
  <c r="BK240" i="2"/>
  <c r="R244" i="2"/>
  <c r="BK256" i="2"/>
  <c r="BK268" i="2"/>
  <c r="BK125" i="3"/>
  <c r="R149" i="3"/>
  <c r="P133" i="4"/>
  <c r="T214" i="4"/>
  <c r="P236" i="4"/>
  <c r="R133" i="5"/>
  <c r="R132" i="5" s="1"/>
  <c r="BK176" i="5"/>
  <c r="P195" i="5"/>
  <c r="P241" i="5"/>
  <c r="T274" i="5"/>
  <c r="R381" i="5"/>
  <c r="P132" i="6"/>
  <c r="R143" i="6"/>
  <c r="BK177" i="6"/>
  <c r="BK188" i="6"/>
  <c r="R193" i="6"/>
  <c r="BK203" i="6"/>
  <c r="R133" i="7"/>
  <c r="R176" i="7"/>
  <c r="T188" i="7"/>
  <c r="R148" i="2"/>
  <c r="BK166" i="2"/>
  <c r="P173" i="2"/>
  <c r="T173" i="2"/>
  <c r="P188" i="2"/>
  <c r="T188" i="2"/>
  <c r="P236" i="2"/>
  <c r="P244" i="2"/>
  <c r="T244" i="2"/>
  <c r="BK262" i="2"/>
  <c r="P268" i="2"/>
  <c r="T278" i="2"/>
  <c r="P125" i="3"/>
  <c r="T149" i="3"/>
  <c r="BK129" i="4"/>
  <c r="R129" i="4"/>
  <c r="R128" i="4"/>
  <c r="BK214" i="4"/>
  <c r="R228" i="4"/>
  <c r="T145" i="5"/>
  <c r="R195" i="5"/>
  <c r="R241" i="5"/>
  <c r="BK333" i="5"/>
  <c r="BK384" i="5"/>
  <c r="R132" i="6"/>
  <c r="T143" i="6"/>
  <c r="P177" i="6"/>
  <c r="BK193" i="6"/>
  <c r="P196" i="6"/>
  <c r="R200" i="6"/>
  <c r="BK133" i="7"/>
  <c r="P176" i="7"/>
  <c r="R188" i="7"/>
  <c r="P143" i="2"/>
  <c r="T143" i="2"/>
  <c r="R161" i="2"/>
  <c r="T192" i="2"/>
  <c r="BK236" i="2"/>
  <c r="BK244" i="2"/>
  <c r="R249" i="2"/>
  <c r="T256" i="2"/>
  <c r="T262" i="2"/>
  <c r="BK278" i="2"/>
  <c r="BK149" i="3"/>
  <c r="P129" i="4"/>
  <c r="P128" i="4" s="1"/>
  <c r="T129" i="4"/>
  <c r="T128" i="4" s="1"/>
  <c r="P214" i="4"/>
  <c r="P228" i="4"/>
  <c r="T236" i="4"/>
  <c r="BK145" i="5"/>
  <c r="BK195" i="5"/>
  <c r="BK241" i="5"/>
  <c r="R274" i="5"/>
  <c r="BK381" i="5"/>
  <c r="R384" i="5"/>
  <c r="BK143" i="6"/>
  <c r="T154" i="6"/>
  <c r="R188" i="6"/>
  <c r="T196" i="6"/>
  <c r="BK129" i="7"/>
  <c r="R129" i="7"/>
  <c r="T129" i="7"/>
  <c r="BK176" i="7"/>
  <c r="P188" i="7"/>
  <c r="BK229" i="2"/>
  <c r="BK282" i="2"/>
  <c r="BK276" i="2"/>
  <c r="BK192" i="7"/>
  <c r="BK194" i="7"/>
  <c r="BF137" i="7"/>
  <c r="BF138" i="7"/>
  <c r="BF139" i="7"/>
  <c r="BF167" i="7"/>
  <c r="BF168" i="7"/>
  <c r="BF174" i="7"/>
  <c r="BF175" i="7"/>
  <c r="BF189" i="7"/>
  <c r="BF195" i="7"/>
  <c r="E85" i="7"/>
  <c r="BF141" i="7"/>
  <c r="BF144" i="7"/>
  <c r="BF145" i="7"/>
  <c r="BF146" i="7"/>
  <c r="BF155" i="7"/>
  <c r="BF165" i="7"/>
  <c r="BF171" i="7"/>
  <c r="BF177" i="7"/>
  <c r="BF185" i="7"/>
  <c r="BF140" i="7"/>
  <c r="BF148" i="7"/>
  <c r="BF160" i="7"/>
  <c r="BF162" i="7"/>
  <c r="BF179" i="7"/>
  <c r="BF183" i="7"/>
  <c r="BF186" i="7"/>
  <c r="BF187" i="7"/>
  <c r="BF191" i="7"/>
  <c r="F94" i="7"/>
  <c r="BF130" i="7"/>
  <c r="BF131" i="7"/>
  <c r="BF134" i="7"/>
  <c r="BF135" i="7"/>
  <c r="BF142" i="7"/>
  <c r="BF147" i="7"/>
  <c r="BF151" i="7"/>
  <c r="BF158" i="7"/>
  <c r="BF166" i="7"/>
  <c r="BF172" i="7"/>
  <c r="BF173" i="7"/>
  <c r="BF182" i="7"/>
  <c r="BF184" i="7"/>
  <c r="BF149" i="7"/>
  <c r="BF152" i="7"/>
  <c r="BF153" i="7"/>
  <c r="BF164" i="7"/>
  <c r="BF178" i="7"/>
  <c r="BF181" i="7"/>
  <c r="BF193" i="7"/>
  <c r="BF136" i="7"/>
  <c r="BF143" i="7"/>
  <c r="BF150" i="7"/>
  <c r="BF154" i="7"/>
  <c r="BF156" i="7"/>
  <c r="BF157" i="7"/>
  <c r="BF159" i="7"/>
  <c r="BF169" i="7"/>
  <c r="BF170" i="7"/>
  <c r="BF180" i="7"/>
  <c r="BF190" i="7"/>
  <c r="BF136" i="6"/>
  <c r="BF141" i="6"/>
  <c r="BF148" i="6"/>
  <c r="BF162" i="6"/>
  <c r="BF167" i="6"/>
  <c r="BF168" i="6"/>
  <c r="BF169" i="6"/>
  <c r="BF170" i="6"/>
  <c r="BF173" i="6"/>
  <c r="BF182" i="6"/>
  <c r="BF184" i="6"/>
  <c r="BF192" i="6"/>
  <c r="BF195" i="6"/>
  <c r="BF197" i="6"/>
  <c r="E118" i="6"/>
  <c r="F127" i="6"/>
  <c r="BF133" i="6"/>
  <c r="BF137" i="6"/>
  <c r="BF139" i="6"/>
  <c r="BF147" i="6"/>
  <c r="BF161" i="6"/>
  <c r="BF171" i="6"/>
  <c r="BF189" i="6"/>
  <c r="BF191" i="6"/>
  <c r="BF194" i="6"/>
  <c r="BF199" i="6"/>
  <c r="BF204" i="6"/>
  <c r="BF205" i="6"/>
  <c r="BF135" i="6"/>
  <c r="BF142" i="6"/>
  <c r="BF146" i="6"/>
  <c r="BF157" i="6"/>
  <c r="BF164" i="6"/>
  <c r="BF175" i="6"/>
  <c r="BF185" i="6"/>
  <c r="BF187" i="6"/>
  <c r="BF202" i="6"/>
  <c r="BF138" i="6"/>
  <c r="BF140" i="6"/>
  <c r="BF144" i="6"/>
  <c r="BF149" i="6"/>
  <c r="BF155" i="6"/>
  <c r="BF158" i="6"/>
  <c r="BF160" i="6"/>
  <c r="BF163" i="6"/>
  <c r="BF165" i="6"/>
  <c r="BF166" i="6"/>
  <c r="BF174" i="6"/>
  <c r="BF176" i="6"/>
  <c r="BF178" i="6"/>
  <c r="BF186" i="6"/>
  <c r="BF198" i="6"/>
  <c r="BF206" i="6"/>
  <c r="BF207" i="6"/>
  <c r="BF134" i="6"/>
  <c r="BF145" i="6"/>
  <c r="BF150" i="6"/>
  <c r="BF151" i="6"/>
  <c r="BF152" i="6"/>
  <c r="BF153" i="6"/>
  <c r="BF156" i="6"/>
  <c r="BF159" i="6"/>
  <c r="BF172" i="6"/>
  <c r="BF179" i="6"/>
  <c r="BF180" i="6"/>
  <c r="BF181" i="6"/>
  <c r="BF183" i="6"/>
  <c r="BF190" i="6"/>
  <c r="BF201" i="6"/>
  <c r="F94" i="5"/>
  <c r="BF137" i="5"/>
  <c r="BF138" i="5"/>
  <c r="BF146" i="5"/>
  <c r="BF154" i="5"/>
  <c r="BF156" i="5"/>
  <c r="BF163" i="5"/>
  <c r="BF165" i="5"/>
  <c r="BF181" i="5"/>
  <c r="BF184" i="5"/>
  <c r="BF187" i="5"/>
  <c r="BF188" i="5"/>
  <c r="BF193" i="5"/>
  <c r="BF194" i="5"/>
  <c r="BF196" i="5"/>
  <c r="BF201" i="5"/>
  <c r="BF202" i="5"/>
  <c r="BF205" i="5"/>
  <c r="BF215" i="5"/>
  <c r="BF245" i="5"/>
  <c r="BF252" i="5"/>
  <c r="BF255" i="5"/>
  <c r="BF256" i="5"/>
  <c r="BF267" i="5"/>
  <c r="BF276" i="5"/>
  <c r="BF284" i="5"/>
  <c r="BF287" i="5"/>
  <c r="BF291" i="5"/>
  <c r="BF302" i="5"/>
  <c r="BF308" i="5"/>
  <c r="BF321" i="5"/>
  <c r="BF327" i="5"/>
  <c r="BF339" i="5"/>
  <c r="BF349" i="5"/>
  <c r="BF356" i="5"/>
  <c r="BF360" i="5"/>
  <c r="BF371" i="5"/>
  <c r="BF377" i="5"/>
  <c r="E119" i="5"/>
  <c r="BF167" i="5"/>
  <c r="BF173" i="5"/>
  <c r="BF178" i="5"/>
  <c r="BF185" i="5"/>
  <c r="BF189" i="5"/>
  <c r="BF192" i="5"/>
  <c r="BF197" i="5"/>
  <c r="BF204" i="5"/>
  <c r="BF210" i="5"/>
  <c r="BF211" i="5"/>
  <c r="BF218" i="5"/>
  <c r="BF220" i="5"/>
  <c r="BF230" i="5"/>
  <c r="BF237" i="5"/>
  <c r="BF247" i="5"/>
  <c r="BF250" i="5"/>
  <c r="BF261" i="5"/>
  <c r="BF265" i="5"/>
  <c r="BF272" i="5"/>
  <c r="BF275" i="5"/>
  <c r="BF279" i="5"/>
  <c r="BF280" i="5"/>
  <c r="BF282" i="5"/>
  <c r="BF293" i="5"/>
  <c r="BF295" i="5"/>
  <c r="BF307" i="5"/>
  <c r="BF313" i="5"/>
  <c r="BF314" i="5"/>
  <c r="BF315" i="5"/>
  <c r="BF316" i="5"/>
  <c r="BF322" i="5"/>
  <c r="BF324" i="5"/>
  <c r="BF325" i="5"/>
  <c r="BF326" i="5"/>
  <c r="BF345" i="5"/>
  <c r="BF347" i="5"/>
  <c r="BF348" i="5"/>
  <c r="BF353" i="5"/>
  <c r="BF354" i="5"/>
  <c r="BF369" i="5"/>
  <c r="BF373" i="5"/>
  <c r="BF380" i="5"/>
  <c r="BF387" i="5"/>
  <c r="BF140" i="5"/>
  <c r="BF147" i="5"/>
  <c r="BF161" i="5"/>
  <c r="BF166" i="5"/>
  <c r="BF171" i="5"/>
  <c r="BF174" i="5"/>
  <c r="BF175" i="5"/>
  <c r="BF180" i="5"/>
  <c r="BF191" i="5"/>
  <c r="BF206" i="5"/>
  <c r="BF207" i="5"/>
  <c r="BF208" i="5"/>
  <c r="BF209" i="5"/>
  <c r="BF212" i="5"/>
  <c r="BF216" i="5"/>
  <c r="BF217" i="5"/>
  <c r="BF223" i="5"/>
  <c r="BF226" i="5"/>
  <c r="BF232" i="5"/>
  <c r="BF238" i="5"/>
  <c r="BF242" i="5"/>
  <c r="BF248" i="5"/>
  <c r="BF251" i="5"/>
  <c r="BF257" i="5"/>
  <c r="BF264" i="5"/>
  <c r="BF269" i="5"/>
  <c r="BF271" i="5"/>
  <c r="BF273" i="5"/>
  <c r="BF277" i="5"/>
  <c r="BF278" i="5"/>
  <c r="BF281" i="5"/>
  <c r="BF283" i="5"/>
  <c r="BF290" i="5"/>
  <c r="BF303" i="5"/>
  <c r="BF310" i="5"/>
  <c r="BF323" i="5"/>
  <c r="BF331" i="5"/>
  <c r="BF332" i="5"/>
  <c r="BF336" i="5"/>
  <c r="BF341" i="5"/>
  <c r="BF342" i="5"/>
  <c r="BF362" i="5"/>
  <c r="BF382" i="5"/>
  <c r="BF134" i="5"/>
  <c r="BF135" i="5"/>
  <c r="BF136" i="5"/>
  <c r="BF139" i="5"/>
  <c r="BF142" i="5"/>
  <c r="BF152" i="5"/>
  <c r="BF164" i="5"/>
  <c r="BF168" i="5"/>
  <c r="BF170" i="5"/>
  <c r="BF172" i="5"/>
  <c r="BF177" i="5"/>
  <c r="BF182" i="5"/>
  <c r="BF183" i="5"/>
  <c r="BF186" i="5"/>
  <c r="BF190" i="5"/>
  <c r="BF199" i="5"/>
  <c r="BF200" i="5"/>
  <c r="BF203" i="5"/>
  <c r="BF214" i="5"/>
  <c r="BF221" i="5"/>
  <c r="BF228" i="5"/>
  <c r="BF231" i="5"/>
  <c r="BF233" i="5"/>
  <c r="BF235" i="5"/>
  <c r="BF244" i="5"/>
  <c r="BF249" i="5"/>
  <c r="BF254" i="5"/>
  <c r="BF263" i="5"/>
  <c r="BF270" i="5"/>
  <c r="BF297" i="5"/>
  <c r="BF305" i="5"/>
  <c r="BF309" i="5"/>
  <c r="BF311" i="5"/>
  <c r="BF312" i="5"/>
  <c r="BF317" i="5"/>
  <c r="BF319" i="5"/>
  <c r="BF320" i="5"/>
  <c r="BF350" i="5"/>
  <c r="BF352" i="5"/>
  <c r="BF355" i="5"/>
  <c r="BF358" i="5"/>
  <c r="BF366" i="5"/>
  <c r="BF367" i="5"/>
  <c r="BF368" i="5"/>
  <c r="BF375" i="5"/>
  <c r="BF378" i="5"/>
  <c r="BF386" i="5"/>
  <c r="BF285" i="5"/>
  <c r="BF294" i="5"/>
  <c r="BF300" i="5"/>
  <c r="BF301" i="5"/>
  <c r="BF306" i="5"/>
  <c r="BF328" i="5"/>
  <c r="BF337" i="5"/>
  <c r="BF338" i="5"/>
  <c r="BF340" i="5"/>
  <c r="BF344" i="5"/>
  <c r="BF346" i="5"/>
  <c r="BF359" i="5"/>
  <c r="BF363" i="5"/>
  <c r="BF364" i="5"/>
  <c r="BF365" i="5"/>
  <c r="BF370" i="5"/>
  <c r="BF372" i="5"/>
  <c r="BF374" i="5"/>
  <c r="BF376" i="5"/>
  <c r="BF379" i="5"/>
  <c r="BF383" i="5"/>
  <c r="BF385" i="5"/>
  <c r="BF141" i="5"/>
  <c r="BF143" i="5"/>
  <c r="BF149" i="5"/>
  <c r="BF151" i="5"/>
  <c r="BF158" i="5"/>
  <c r="BF159" i="5"/>
  <c r="BF162" i="5"/>
  <c r="BF169" i="5"/>
  <c r="BF179" i="5"/>
  <c r="BF198" i="5"/>
  <c r="BF213" i="5"/>
  <c r="BF219" i="5"/>
  <c r="BF222" i="5"/>
  <c r="BF224" i="5"/>
  <c r="BF225" i="5"/>
  <c r="BF229" i="5"/>
  <c r="BF234" i="5"/>
  <c r="BF236" i="5"/>
  <c r="BF239" i="5"/>
  <c r="BF240" i="5"/>
  <c r="BF243" i="5"/>
  <c r="BF246" i="5"/>
  <c r="BF253" i="5"/>
  <c r="BF258" i="5"/>
  <c r="BF259" i="5"/>
  <c r="BF260" i="5"/>
  <c r="BF262" i="5"/>
  <c r="BF266" i="5"/>
  <c r="BF268" i="5"/>
  <c r="BF288" i="5"/>
  <c r="BF289" i="5"/>
  <c r="BF296" i="5"/>
  <c r="BF298" i="5"/>
  <c r="BF299" i="5"/>
  <c r="BF304" i="5"/>
  <c r="BF318" i="5"/>
  <c r="BF329" i="5"/>
  <c r="BF330" i="5"/>
  <c r="BF334" i="5"/>
  <c r="BF335" i="5"/>
  <c r="BF343" i="5"/>
  <c r="BF351" i="5"/>
  <c r="BF357" i="5"/>
  <c r="BF361" i="5"/>
  <c r="F94" i="4"/>
  <c r="BF139" i="4"/>
  <c r="BF144" i="4"/>
  <c r="BF148" i="4"/>
  <c r="BF153" i="4"/>
  <c r="BF154" i="4"/>
  <c r="BF166" i="4"/>
  <c r="BF194" i="4"/>
  <c r="J91" i="4"/>
  <c r="BF130" i="4"/>
  <c r="BF136" i="4"/>
  <c r="BF137" i="4"/>
  <c r="BF145" i="4"/>
  <c r="BF149" i="4"/>
  <c r="BF151" i="4"/>
  <c r="BF157" i="4"/>
  <c r="BF162" i="4"/>
  <c r="BF164" i="4"/>
  <c r="BF175" i="4"/>
  <c r="BF189" i="4"/>
  <c r="BF199" i="4"/>
  <c r="BF212" i="4"/>
  <c r="BF215" i="4"/>
  <c r="BF218" i="4"/>
  <c r="BF220" i="4"/>
  <c r="BF230" i="4"/>
  <c r="BF231" i="4"/>
  <c r="BF233" i="4"/>
  <c r="BF141" i="4"/>
  <c r="BF146" i="4"/>
  <c r="BF159" i="4"/>
  <c r="BF176" i="4"/>
  <c r="BF181" i="4"/>
  <c r="BF190" i="4"/>
  <c r="BF191" i="4"/>
  <c r="BF198" i="4"/>
  <c r="BF206" i="4"/>
  <c r="BF210" i="4"/>
  <c r="BF216" i="4"/>
  <c r="BF222" i="4"/>
  <c r="BF224" i="4"/>
  <c r="BF234" i="4"/>
  <c r="BF237" i="4"/>
  <c r="BF238" i="4"/>
  <c r="BF239" i="4"/>
  <c r="E85" i="4"/>
  <c r="BF143" i="4"/>
  <c r="BF147" i="4"/>
  <c r="BF155" i="4"/>
  <c r="BF165" i="4"/>
  <c r="BF177" i="4"/>
  <c r="BF180" i="4"/>
  <c r="BF185" i="4"/>
  <c r="BF192" i="4"/>
  <c r="BF193" i="4"/>
  <c r="BF201" i="4"/>
  <c r="BF203" i="4"/>
  <c r="BF213" i="4"/>
  <c r="BF219" i="4"/>
  <c r="BF223" i="4"/>
  <c r="BF140" i="4"/>
  <c r="BF142" i="4"/>
  <c r="BF152" i="4"/>
  <c r="BF156" i="4"/>
  <c r="BF161" i="4"/>
  <c r="BF168" i="4"/>
  <c r="BF170" i="4"/>
  <c r="BF173" i="4"/>
  <c r="BF179" i="4"/>
  <c r="BF182" i="4"/>
  <c r="BF183" i="4"/>
  <c r="BF184" i="4"/>
  <c r="BF186" i="4"/>
  <c r="BF187" i="4"/>
  <c r="BF188" i="4"/>
  <c r="BF202" i="4"/>
  <c r="BF205" i="4"/>
  <c r="BF207" i="4"/>
  <c r="BF208" i="4"/>
  <c r="BF217" i="4"/>
  <c r="BF221" i="4"/>
  <c r="BF227" i="4"/>
  <c r="BF229" i="4"/>
  <c r="BF232" i="4"/>
  <c r="BF235" i="4"/>
  <c r="BF131" i="4"/>
  <c r="BF134" i="4"/>
  <c r="BF135" i="4"/>
  <c r="BF138" i="4"/>
  <c r="BF150" i="4"/>
  <c r="BF158" i="4"/>
  <c r="BF160" i="4"/>
  <c r="BF163" i="4"/>
  <c r="BF167" i="4"/>
  <c r="BF169" i="4"/>
  <c r="BF171" i="4"/>
  <c r="BF172" i="4"/>
  <c r="BF174" i="4"/>
  <c r="BF178" i="4"/>
  <c r="BF195" i="4"/>
  <c r="BF196" i="4"/>
  <c r="BF197" i="4"/>
  <c r="BF200" i="4"/>
  <c r="BF204" i="4"/>
  <c r="BF209" i="4"/>
  <c r="BF211" i="4"/>
  <c r="BF225" i="4"/>
  <c r="BF226" i="4"/>
  <c r="E111" i="3"/>
  <c r="F120" i="3"/>
  <c r="BF138" i="3"/>
  <c r="BF142" i="3"/>
  <c r="BF154" i="3"/>
  <c r="BF126" i="3"/>
  <c r="BF129" i="3"/>
  <c r="BF135" i="3"/>
  <c r="BF145" i="3"/>
  <c r="BF152" i="3"/>
  <c r="BF131" i="3"/>
  <c r="BF140" i="3"/>
  <c r="BF144" i="3"/>
  <c r="BF146" i="3"/>
  <c r="BF148" i="3"/>
  <c r="BF156" i="3"/>
  <c r="J94" i="3"/>
  <c r="BF128" i="3"/>
  <c r="BF139" i="3"/>
  <c r="BF133" i="3"/>
  <c r="BF137" i="3"/>
  <c r="BF143" i="3"/>
  <c r="BF141" i="3"/>
  <c r="BF150" i="3"/>
  <c r="BF155" i="3"/>
  <c r="BF153" i="2"/>
  <c r="BF154" i="2"/>
  <c r="BF159" i="2"/>
  <c r="BF160" i="2"/>
  <c r="BF181" i="2"/>
  <c r="BF185" i="2"/>
  <c r="BF190" i="2"/>
  <c r="BF194" i="2"/>
  <c r="BF196" i="2"/>
  <c r="BF201" i="2"/>
  <c r="BF206" i="2"/>
  <c r="BF207" i="2"/>
  <c r="BF213" i="2"/>
  <c r="BF222" i="2"/>
  <c r="BF224" i="2"/>
  <c r="BF228" i="2"/>
  <c r="BF230" i="2"/>
  <c r="BF255" i="2"/>
  <c r="BF265" i="2"/>
  <c r="BF271" i="2"/>
  <c r="BF280" i="2"/>
  <c r="BF144" i="2"/>
  <c r="BF145" i="2"/>
  <c r="BF157" i="2"/>
  <c r="BF176" i="2"/>
  <c r="BF180" i="2"/>
  <c r="BF184" i="2"/>
  <c r="BF187" i="2"/>
  <c r="BF189" i="2"/>
  <c r="BF198" i="2"/>
  <c r="BF199" i="2"/>
  <c r="BF202" i="2"/>
  <c r="BF203" i="2"/>
  <c r="BF208" i="2"/>
  <c r="BF210" i="2"/>
  <c r="BF217" i="2"/>
  <c r="BF219" i="2"/>
  <c r="BF226" i="2"/>
  <c r="BF233" i="2"/>
  <c r="BF245" i="2"/>
  <c r="BF246" i="2"/>
  <c r="BF254" i="2"/>
  <c r="BF259" i="2"/>
  <c r="BF263" i="2"/>
  <c r="BF266" i="2"/>
  <c r="BF269" i="2"/>
  <c r="BF275" i="2"/>
  <c r="BF283" i="2"/>
  <c r="F94" i="2"/>
  <c r="BF155" i="2"/>
  <c r="BF156" i="2"/>
  <c r="BF163" i="2"/>
  <c r="BF172" i="2"/>
  <c r="BF174" i="2"/>
  <c r="BF175" i="2"/>
  <c r="BF179" i="2"/>
  <c r="BF191" i="2"/>
  <c r="BF195" i="2"/>
  <c r="BF197" i="2"/>
  <c r="BF212" i="2"/>
  <c r="BF214" i="2"/>
  <c r="BF227" i="2"/>
  <c r="BF234" i="2"/>
  <c r="BF243" i="2"/>
  <c r="BF258" i="2"/>
  <c r="BF260" i="2"/>
  <c r="BF261" i="2"/>
  <c r="BF264" i="2"/>
  <c r="BF267" i="2"/>
  <c r="BF279" i="2"/>
  <c r="E129" i="2"/>
  <c r="BF149" i="2"/>
  <c r="BF150" i="2"/>
  <c r="BF168" i="2"/>
  <c r="BF169" i="2"/>
  <c r="BF170" i="2"/>
  <c r="BF177" i="2"/>
  <c r="BF178" i="2"/>
  <c r="BF182" i="2"/>
  <c r="BF193" i="2"/>
  <c r="BF209" i="2"/>
  <c r="BF220" i="2"/>
  <c r="BF221" i="2"/>
  <c r="BF223" i="2"/>
  <c r="BF238" i="2"/>
  <c r="BF242" i="2"/>
  <c r="BF252" i="2"/>
  <c r="BF253" i="2"/>
  <c r="BF270" i="2"/>
  <c r="BF277" i="2"/>
  <c r="BF281" i="2"/>
  <c r="J91" i="2"/>
  <c r="BF146" i="2"/>
  <c r="BF152" i="2"/>
  <c r="BF158" i="2"/>
  <c r="BF167" i="2"/>
  <c r="BF171" i="2"/>
  <c r="BF200" i="2"/>
  <c r="BF211" i="2"/>
  <c r="BF215" i="2"/>
  <c r="BF218" i="2"/>
  <c r="BF250" i="2"/>
  <c r="BF251" i="2"/>
  <c r="BF272" i="2"/>
  <c r="BF274" i="2"/>
  <c r="BF147" i="2"/>
  <c r="BF151" i="2"/>
  <c r="BF162" i="2"/>
  <c r="BF164" i="2"/>
  <c r="BF165" i="2"/>
  <c r="BF183" i="2"/>
  <c r="BF186" i="2"/>
  <c r="BF204" i="2"/>
  <c r="BF205" i="2"/>
  <c r="BF216" i="2"/>
  <c r="BF225" i="2"/>
  <c r="BF235" i="2"/>
  <c r="BF237" i="2"/>
  <c r="BF239" i="2"/>
  <c r="BF241" i="2"/>
  <c r="BF247" i="2"/>
  <c r="BF248" i="2"/>
  <c r="BF257" i="2"/>
  <c r="BF273" i="2"/>
  <c r="J35" i="2"/>
  <c r="AV96" i="1" s="1"/>
  <c r="F38" i="3"/>
  <c r="BC97" i="1" s="1"/>
  <c r="F38" i="4"/>
  <c r="BC98" i="1" s="1"/>
  <c r="F37" i="5"/>
  <c r="BB99" i="1" s="1"/>
  <c r="F37" i="6"/>
  <c r="BB100" i="1" s="1"/>
  <c r="AS94" i="1"/>
  <c r="F38" i="2"/>
  <c r="BC96" i="1" s="1"/>
  <c r="J35" i="3"/>
  <c r="AV97" i="1" s="1"/>
  <c r="J35" i="4"/>
  <c r="AV98" i="1" s="1"/>
  <c r="F35" i="5"/>
  <c r="AZ99" i="1" s="1"/>
  <c r="F35" i="6"/>
  <c r="AZ100" i="1" s="1"/>
  <c r="F38" i="7"/>
  <c r="BC101" i="1" s="1"/>
  <c r="F39" i="2"/>
  <c r="BD96" i="1" s="1"/>
  <c r="F35" i="3"/>
  <c r="AZ97" i="1" s="1"/>
  <c r="F39" i="4"/>
  <c r="BD98" i="1" s="1"/>
  <c r="F38" i="5"/>
  <c r="BC99" i="1" s="1"/>
  <c r="J35" i="7"/>
  <c r="AV101" i="1" s="1"/>
  <c r="F35" i="2"/>
  <c r="AZ96" i="1" s="1"/>
  <c r="F39" i="3"/>
  <c r="BD97" i="1" s="1"/>
  <c r="F37" i="4"/>
  <c r="BB98" i="1" s="1"/>
  <c r="J35" i="6"/>
  <c r="AV100" i="1" s="1"/>
  <c r="F38" i="6"/>
  <c r="BC100" i="1" s="1"/>
  <c r="F39" i="6"/>
  <c r="BD100" i="1" s="1"/>
  <c r="F37" i="7"/>
  <c r="BB101" i="1" s="1"/>
  <c r="F39" i="5"/>
  <c r="BD99" i="1" s="1"/>
  <c r="F35" i="7"/>
  <c r="AZ101" i="1" s="1"/>
  <c r="F37" i="2"/>
  <c r="BB96" i="1" s="1"/>
  <c r="F37" i="3"/>
  <c r="BB97" i="1" s="1"/>
  <c r="F35" i="4"/>
  <c r="AZ98" i="1" s="1"/>
  <c r="J35" i="5"/>
  <c r="AV99" i="1" s="1"/>
  <c r="F39" i="7"/>
  <c r="BD101" i="1" s="1"/>
  <c r="T128" i="7" l="1"/>
  <c r="T127" i="7" s="1"/>
  <c r="BK144" i="5"/>
  <c r="BK132" i="4"/>
  <c r="BK124" i="3"/>
  <c r="P142" i="2"/>
  <c r="T144" i="5"/>
  <c r="T131" i="5" s="1"/>
  <c r="R128" i="7"/>
  <c r="R127" i="7" s="1"/>
  <c r="P124" i="3"/>
  <c r="P123" i="3" s="1"/>
  <c r="AU97" i="1" s="1"/>
  <c r="BK142" i="2"/>
  <c r="P132" i="4"/>
  <c r="P127" i="4" s="1"/>
  <c r="AU98" i="1" s="1"/>
  <c r="T231" i="2"/>
  <c r="BK131" i="6"/>
  <c r="BK130" i="6" s="1"/>
  <c r="R124" i="3"/>
  <c r="R123" i="3" s="1"/>
  <c r="P144" i="5"/>
  <c r="P131" i="5" s="1"/>
  <c r="AU99" i="1" s="1"/>
  <c r="P231" i="2"/>
  <c r="P131" i="6"/>
  <c r="P130" i="6" s="1"/>
  <c r="AU100" i="1" s="1"/>
  <c r="P128" i="7"/>
  <c r="P127" i="7" s="1"/>
  <c r="AU101" i="1" s="1"/>
  <c r="T124" i="3"/>
  <c r="T123" i="3" s="1"/>
  <c r="R131" i="6"/>
  <c r="R130" i="6" s="1"/>
  <c r="R142" i="2"/>
  <c r="R144" i="5"/>
  <c r="R131" i="5" s="1"/>
  <c r="T132" i="4"/>
  <c r="T127" i="4" s="1"/>
  <c r="T142" i="2"/>
  <c r="R231" i="2"/>
  <c r="T131" i="6"/>
  <c r="T130" i="6" s="1"/>
  <c r="R132" i="4"/>
  <c r="R127" i="4" s="1"/>
  <c r="BK128" i="7"/>
  <c r="BK128" i="4"/>
  <c r="BK231" i="2"/>
  <c r="AW97" i="1"/>
  <c r="AT97" i="1" s="1"/>
  <c r="BA99" i="1"/>
  <c r="BA96" i="1"/>
  <c r="BB95" i="1"/>
  <c r="AX95" i="1" s="1"/>
  <c r="AZ95" i="1"/>
  <c r="AZ94" i="1" s="1"/>
  <c r="AV94" i="1" s="1"/>
  <c r="AK29" i="1" s="1"/>
  <c r="AW101" i="1"/>
  <c r="AT101" i="1" s="1"/>
  <c r="AW96" i="1"/>
  <c r="AT96" i="1" s="1"/>
  <c r="BA101" i="1"/>
  <c r="BC95" i="1"/>
  <c r="AY95" i="1" s="1"/>
  <c r="BA97" i="1"/>
  <c r="AW99" i="1"/>
  <c r="AT99" i="1" s="1"/>
  <c r="BA98" i="1"/>
  <c r="AW100" i="1"/>
  <c r="AT100" i="1" s="1"/>
  <c r="AW98" i="1"/>
  <c r="AT98" i="1" s="1"/>
  <c r="BA100" i="1"/>
  <c r="BD95" i="1"/>
  <c r="BD94" i="1" s="1"/>
  <c r="W33" i="1" s="1"/>
  <c r="BK131" i="5" l="1"/>
  <c r="BK127" i="4"/>
  <c r="BK123" i="3"/>
  <c r="P141" i="2"/>
  <c r="AU96" i="1" s="1"/>
  <c r="AU95" i="1" s="1"/>
  <c r="AU94" i="1" s="1"/>
  <c r="T141" i="2"/>
  <c r="BK141" i="2"/>
  <c r="R141" i="2"/>
  <c r="BK127" i="7"/>
  <c r="BB94" i="1"/>
  <c r="W31" i="1" s="1"/>
  <c r="BC94" i="1"/>
  <c r="W32" i="1" s="1"/>
  <c r="AV95" i="1"/>
  <c r="BA95" i="1"/>
  <c r="AW95" i="1" s="1"/>
  <c r="W29" i="1"/>
  <c r="BA94" i="1" l="1"/>
  <c r="AX94" i="1"/>
  <c r="AY94" i="1"/>
  <c r="AT95" i="1"/>
  <c r="AW94" i="1" l="1"/>
  <c r="AT94" i="1" l="1"/>
</calcChain>
</file>

<file path=xl/sharedStrings.xml><?xml version="1.0" encoding="utf-8"?>
<sst xmlns="http://schemas.openxmlformats.org/spreadsheetml/2006/main" count="9891" uniqueCount="1964">
  <si>
    <t>Export Komplet</t>
  </si>
  <si>
    <t/>
  </si>
  <si>
    <t>2.0</t>
  </si>
  <si>
    <t>False</t>
  </si>
  <si>
    <t>{5f7e4c05-74ab-48c0-a727-2290f5e75d5e}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</si>
  <si>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</si>
  <si>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</si>
  <si>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</si>
  <si>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</si>
  <si>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</si>
  <si>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</si>
  <si>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</si>
  <si>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23005</t>
  </si>
  <si>
    <t>Stavba:</t>
  </si>
  <si>
    <t>Spišská Nová Ves OÚ, rekonštrukcia kotolne</t>
  </si>
  <si>
    <t>JKSO:</t>
  </si>
  <si>
    <t>KS:</t>
  </si>
  <si>
    <t>Miesto:</t>
  </si>
  <si>
    <t>Spišská Nová Ves</t>
  </si>
  <si>
    <t>Dátum:</t>
  </si>
  <si>
    <t>Objednávateľ:</t>
  </si>
  <si>
    <t>IČO:</t>
  </si>
  <si>
    <t>Ministerstvo vnútra SR</t>
  </si>
  <si>
    <t>IČ DPH:</t>
  </si>
  <si>
    <t>Zhotoviteľ:</t>
  </si>
  <si>
    <t xml:space="preserve"> </t>
  </si>
  <si>
    <t>Projektant:</t>
  </si>
  <si>
    <t>KApAR, s.r.o., Prešov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</si>
  <si>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</si>
  <si>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</si>
  <si>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</si>
  <si>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</si>
  <si>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</si>
  <si>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</si>
  <si>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</si>
  <si>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</si>
  <si>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</si>
  <si>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</si>
  <si>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</si>
  <si>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</si>
  <si>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</si>
  <si>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</si>
  <si>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</si>
  <si>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</si>
  <si>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</si>
  <si>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</si>
  <si>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</si>
  <si>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</si>
  <si>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</si>
  <si>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</si>
  <si>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</si>
  <si>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</si>
  <si>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</si>
  <si>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</si>
  <si>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</si>
  <si>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</si>
  <si>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</si>
  <si>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</si>
  <si>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</si>
  <si>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</si>
  <si>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</si>
  <si>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</si>
  <si>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</si>
  <si>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</si>
  <si>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</si>
  <si>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</si>
  <si>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</si>
  <si>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</si>
  <si>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</si>
  <si>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</si>
  <si>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</si>
  <si>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</si>
  <si>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</si>
  <si>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</si>
  <si>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</si>
  <si>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001</t>
  </si>
  <si>
    <t>SO 01 - Hlavný objekt</t>
  </si>
  <si>
    <t>STA</t>
  </si>
  <si>
    <t>1</t>
  </si>
  <si>
    <t>{462cbde7-c030-4c1f-93e2-c1e839fe3f8b}</t>
  </si>
  <si>
    <t>/</t>
  </si>
  <si>
    <t>Architektonicko stavebné riešenie</t>
  </si>
  <si>
    <t>Časť</t>
  </si>
  <si>
    <t>2</t>
  </si>
  <si>
    <t>{8dc0d4d0-5a0d-451e-bb78-f5e447e793d0}</t>
  </si>
  <si>
    <t>Vzduchotechnika</t>
  </si>
  <si>
    <t>{2d3456aa-eab7-4009-9424-05088b490998}</t>
  </si>
  <si>
    <t>3</t>
  </si>
  <si>
    <t>Meranie a regulácia</t>
  </si>
  <si>
    <t>{06cb995e-139d-4923-b126-c2ac0a40f433}</t>
  </si>
  <si>
    <t>4</t>
  </si>
  <si>
    <t>Ústredné vykurovanie</t>
  </si>
  <si>
    <t>{98787f8a-078e-4ce3-adc7-fe8e9059262e}</t>
  </si>
  <si>
    <t>5</t>
  </si>
  <si>
    <t>Zdravotechnika</t>
  </si>
  <si>
    <t>{b1cd3a13-6ccc-43a2-a7bd-ae5517ab1e26}</t>
  </si>
  <si>
    <t>6</t>
  </si>
  <si>
    <t>Odberné plynové zariadenie</t>
  </si>
  <si>
    <t>{17feb040-4281-4820-b286-2d24f6468c91}</t>
  </si>
  <si>
    <t>KRYCÍ LIST ROZPOČTU</t>
  </si>
  <si>
    <t>Objekt:</t>
  </si>
  <si>
    <t>001 - SO 01 - Hlavný objekt</t>
  </si>
  <si>
    <t>Časť:</t>
  </si>
  <si>
    <t>1 - Architektonicko stavebné riešenie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</si>
  <si>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</si>
  <si>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</si>
  <si>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</si>
  <si>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</si>
  <si>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</si>
  <si>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</si>
  <si>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</si>
  <si>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</si>
  <si>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</si>
  <si>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</si>
  <si>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</si>
  <si>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8 - Rúrové vedenie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</si>
  <si>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</si>
  <si>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</si>
  <si>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</si>
  <si>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</si>
  <si>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721 - Zdravotechnika - vnútorná kanalizácia</t>
  </si>
  <si>
    <t xml:space="preserve">    722 - Zdravotechnika - vnútorný vodovod</t>
  </si>
  <si>
    <t xml:space="preserve">    763 - Konštrukcie - drevostavby</t>
  </si>
  <si>
    <t xml:space="preserve">    766 - Konštrukcie stolárske</t>
  </si>
  <si>
    <t xml:space="preserve">    767 - Konštrukcie doplnkové kovové</t>
  </si>
  <si>
    <t xml:space="preserve">    771 - Podlahy z dlaždíc</t>
  </si>
  <si>
    <t xml:space="preserve">    772 - Podlahy z prírodného a konglomerovaného kameňa</t>
  </si>
  <si>
    <t xml:space="preserve">    783 - Nátery</t>
  </si>
  <si>
    <t xml:space="preserve">    784 - Maľby</t>
  </si>
  <si>
    <t>HZS - Hodinové zúčtovacie sadzby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</si>
  <si>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</si>
  <si>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</si>
  <si>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</si>
  <si>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</si>
  <si>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</si>
  <si>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</si>
  <si>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</si>
  <si>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</si>
  <si>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</si>
  <si>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</si>
  <si>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</si>
  <si>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</si>
  <si>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</si>
  <si>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</si>
  <si>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</si>
  <si>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</si>
  <si>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</si>
  <si>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130001101.S</t>
  </si>
  <si>
    <t>Príplatok k cenám za sťaženie výkopu v blízkosti podzemného vedenia alebo výbušbnín - pre všetky triedy</t>
  </si>
  <si>
    <t>m3</t>
  </si>
  <si>
    <t>-250532676</t>
  </si>
  <si>
    <t>130201001.S</t>
  </si>
  <si>
    <t>Výkop jamy a ryhy v obmedzenom priestore horn. tr.3 ručne</t>
  </si>
  <si>
    <t>293609132</t>
  </si>
  <si>
    <t>166101101.S</t>
  </si>
  <si>
    <t>Prehodenie neuľahnutého výkopku z horniny 1 až 4</t>
  </si>
  <si>
    <t>1986356816</t>
  </si>
  <si>
    <t>174101001.S</t>
  </si>
  <si>
    <t>Zásyp sypaninou so zhutnením jám, šachiet, rýh, zárezov alebo okolo objektov do 100 m3 (zemina z výkopov)</t>
  </si>
  <si>
    <t>1294348960</t>
  </si>
  <si>
    <t>Zakladanie</t>
  </si>
  <si>
    <t>215901101.S</t>
  </si>
  <si>
    <t>Zhutnenie podložia z rastlej horniny 1 až 4 pod násypy, z hornina súdržných do 92 % PS a nesúdržných</t>
  </si>
  <si>
    <t>m2</t>
  </si>
  <si>
    <t>-1206209804</t>
  </si>
  <si>
    <t>271533001.S</t>
  </si>
  <si>
    <t>Násyp pod základové konštrukcie so zhutnením z  kameniva hrubého drveného fr.0-63 mm</t>
  </si>
  <si>
    <t>-1340641281</t>
  </si>
  <si>
    <t>7</t>
  </si>
  <si>
    <t>271571111.S</t>
  </si>
  <si>
    <t>Vankúše zhutnené pod základy zo štrkopiesku</t>
  </si>
  <si>
    <t>1754247874</t>
  </si>
  <si>
    <t>8</t>
  </si>
  <si>
    <t>273321411.S</t>
  </si>
  <si>
    <t>Betón základových dosiek, železový (bez výstuže), tr. C 25/30</t>
  </si>
  <si>
    <t>-1936864174</t>
  </si>
  <si>
    <t>9</t>
  </si>
  <si>
    <t>273351215.S</t>
  </si>
  <si>
    <t>Debnenie stien základových dosiek, zhotovenie-dielce</t>
  </si>
  <si>
    <t>-730578713</t>
  </si>
  <si>
    <t>10</t>
  </si>
  <si>
    <t>273351216.S</t>
  </si>
  <si>
    <t>Debnenie stien základových dosiek, odstránenie-dielce</t>
  </si>
  <si>
    <t>-2052986432</t>
  </si>
  <si>
    <t>11</t>
  </si>
  <si>
    <t>273362442.S</t>
  </si>
  <si>
    <t>Výstuž základových dosiek zo zvár. sietí KARI, priemer drôtu 8/8 mm, veľkosť oka 150x150 mm</t>
  </si>
  <si>
    <t>-1438314139</t>
  </si>
  <si>
    <t>12</t>
  </si>
  <si>
    <t>273362512.S</t>
  </si>
  <si>
    <t>Dodatočné vystužovanie betónových konštrukcií betonárskou oceľovou chemickou injektážnou kotvou VME, D 12 mm -0.00001t</t>
  </si>
  <si>
    <t>cm</t>
  </si>
  <si>
    <t>-2042713748</t>
  </si>
  <si>
    <t>13</t>
  </si>
  <si>
    <t>M</t>
  </si>
  <si>
    <t>589510002400.S</t>
  </si>
  <si>
    <t>Výstuž do betónu z ocele 10 505 (B500) D 12 mm</t>
  </si>
  <si>
    <t>t</t>
  </si>
  <si>
    <t>540772172</t>
  </si>
  <si>
    <t>14</t>
  </si>
  <si>
    <t>274313711.S</t>
  </si>
  <si>
    <t>Betón základových pásov, prostý tr. C 25/30</t>
  </si>
  <si>
    <t>-2005515262</t>
  </si>
  <si>
    <t>15</t>
  </si>
  <si>
    <t>274351215.S</t>
  </si>
  <si>
    <t>Debnenie stien základových pásov, zhotovenie-dielce</t>
  </si>
  <si>
    <t>1550487955</t>
  </si>
  <si>
    <t>16</t>
  </si>
  <si>
    <t>274351216.S</t>
  </si>
  <si>
    <t>Debnenie stien základových pásov, odstránenie-dielce</t>
  </si>
  <si>
    <t>-1031541158</t>
  </si>
  <si>
    <t>Zvislé a kompletné konštrukcie</t>
  </si>
  <si>
    <t>17</t>
  </si>
  <si>
    <t>311272010.S</t>
  </si>
  <si>
    <t>Murivo nosné (m3) z betónových debniacich tvárnic s betónovou výplňou C 16/20 hrúbky 100 mm</t>
  </si>
  <si>
    <t>1737623811</t>
  </si>
  <si>
    <t>18</t>
  </si>
  <si>
    <t>311361825.S</t>
  </si>
  <si>
    <t>Výstuž pre murivo nosné z betónových debniacich tvárnic s betónovou výplňou z ocele B500 (10505)</t>
  </si>
  <si>
    <t>-1487879558</t>
  </si>
  <si>
    <t>19</t>
  </si>
  <si>
    <t>340238266.S</t>
  </si>
  <si>
    <t>Zamurovanie otvorov plochy od 0,25 do 1 m2 z pórobetónových tvárnic hladkých hrúbky 200 mm</t>
  </si>
  <si>
    <t>-1964918851</t>
  </si>
  <si>
    <t>340238267.S</t>
  </si>
  <si>
    <t>Zamurovanie otvorov plochy od 0,25 do 1 m2 z pórobetónových tvárnic hladkých hrúbky 300 mm</t>
  </si>
  <si>
    <t>840843216</t>
  </si>
  <si>
    <t>Vodorovné konštrukcie</t>
  </si>
  <si>
    <t>21</t>
  </si>
  <si>
    <t>411321414.S</t>
  </si>
  <si>
    <t>Betón stropov doskových a trámových,  železový tr. C 25/30</t>
  </si>
  <si>
    <t>-1947464561</t>
  </si>
  <si>
    <t>22</t>
  </si>
  <si>
    <t>411351101.S</t>
  </si>
  <si>
    <t>Debnenie stropov doskových zhotovenie-dielce</t>
  </si>
  <si>
    <t>1790869911</t>
  </si>
  <si>
    <t>23</t>
  </si>
  <si>
    <t>411351102.S</t>
  </si>
  <si>
    <t>Debnenie stropov doskových odstránenie-dielce</t>
  </si>
  <si>
    <t>-1609163913</t>
  </si>
  <si>
    <t>24</t>
  </si>
  <si>
    <t>411354171.S</t>
  </si>
  <si>
    <t>Podporná konštrukcia stropov výšky do 4 m pre zaťaženie do 5 kPa zhotovenie</t>
  </si>
  <si>
    <t>-1261129076</t>
  </si>
  <si>
    <t>25</t>
  </si>
  <si>
    <t>411354172.S</t>
  </si>
  <si>
    <t>Podporná konštrukcia stropov výšky do 4 m pre zaťaženie do 5 kPa odstránenie</t>
  </si>
  <si>
    <t>-1223257045</t>
  </si>
  <si>
    <t>26</t>
  </si>
  <si>
    <t>411362442.S</t>
  </si>
  <si>
    <t>Výstuž stropov doskových, trámových, vložkových, konzolových, balkónových, zo sietí KARI, priemer drôtu 8/8 mm, veľkosť oka 150x150 mm</t>
  </si>
  <si>
    <t>-933353500</t>
  </si>
  <si>
    <t>Úpravy povrchov, podlahy, osadenie</t>
  </si>
  <si>
    <t>27</t>
  </si>
  <si>
    <t>611460121.S</t>
  </si>
  <si>
    <t>Príprava vnútorného podkladu stropov penetráciou základnou</t>
  </si>
  <si>
    <t>1729839057</t>
  </si>
  <si>
    <t>28</t>
  </si>
  <si>
    <t>611460363.S</t>
  </si>
  <si>
    <t>Vnútorná omietka stropov vápennocementová jednovrstvová, hr. 10 mm</t>
  </si>
  <si>
    <t>-1609886196</t>
  </si>
  <si>
    <t>29</t>
  </si>
  <si>
    <t>612401391.S</t>
  </si>
  <si>
    <t>Omietka jednotlivých malých plôch vnútorných stien akoukoľvek maltou nad 0, 25 do 1 m2</t>
  </si>
  <si>
    <t>ks</t>
  </si>
  <si>
    <t>200322891</t>
  </si>
  <si>
    <t>30</t>
  </si>
  <si>
    <t>612460121.S</t>
  </si>
  <si>
    <t>Príprava vnútorného podkladu stien penetráciou základnou</t>
  </si>
  <si>
    <t>1420628992</t>
  </si>
  <si>
    <t>31</t>
  </si>
  <si>
    <t>612460363.S</t>
  </si>
  <si>
    <t>Vnútorná omietka stien vápennocementová jednovrstvová, hr. 10 mm</t>
  </si>
  <si>
    <t>-89664740</t>
  </si>
  <si>
    <t>32</t>
  </si>
  <si>
    <t>622460121.S</t>
  </si>
  <si>
    <t>Príprava vonkajšieho podkladu stien penetráciou základnou</t>
  </si>
  <si>
    <t>-896068145</t>
  </si>
  <si>
    <t>33</t>
  </si>
  <si>
    <t>622465112</t>
  </si>
  <si>
    <t>Vonkajšia omietka stien, mramorové zrná, weber.pas marmolit, strednozrnná</t>
  </si>
  <si>
    <t>779276888</t>
  </si>
  <si>
    <t>34</t>
  </si>
  <si>
    <t>622481119.S</t>
  </si>
  <si>
    <t>Potiahnutie vonkajších stien sklotextilnou mriežkou s celoplošným prilepením</t>
  </si>
  <si>
    <t>21056113</t>
  </si>
  <si>
    <t>35</t>
  </si>
  <si>
    <t>631313731.S</t>
  </si>
  <si>
    <t>Mazanina z betónu prostého (m2) hladená dreveným hladidlom, betón tr. C 25/30 hr. 100 mm</t>
  </si>
  <si>
    <t>-769333727</t>
  </si>
  <si>
    <t>36</t>
  </si>
  <si>
    <t>631319163.S</t>
  </si>
  <si>
    <t>Príplatok za prehlad. betónovej mazaniny min. tr.C 8/10 oceľ. hlad. hr. 80-120 mm (20kg/m3)</t>
  </si>
  <si>
    <t>-581066204</t>
  </si>
  <si>
    <t>37</t>
  </si>
  <si>
    <t>632001051.S</t>
  </si>
  <si>
    <t>Zhotovenie jednonásobného penetračného náteru pre potery a stierky</t>
  </si>
  <si>
    <t>54472432</t>
  </si>
  <si>
    <t>38</t>
  </si>
  <si>
    <t>585520008700.S</t>
  </si>
  <si>
    <t>Penetračný náter na nasiakavé podklady pod potery, samonivelizačné hmoty a stavebné lepidlá</t>
  </si>
  <si>
    <t>kg</t>
  </si>
  <si>
    <t>1372418</t>
  </si>
  <si>
    <t>39</t>
  </si>
  <si>
    <t>642944121.S</t>
  </si>
  <si>
    <t>Dodatočná montáž oceľovej dverovej zárubne, plochy otvoru do 2,5 m2</t>
  </si>
  <si>
    <t>1387387176</t>
  </si>
  <si>
    <t>40</t>
  </si>
  <si>
    <t>553310010384.1</t>
  </si>
  <si>
    <t>Zárubňa požiarna oceľová, šxvxhr 900x1970x200mm, bez povrchovej úpravy, EW 45-D1-C     "P1"</t>
  </si>
  <si>
    <t>1193052040</t>
  </si>
  <si>
    <t>Rúrové vedenie</t>
  </si>
  <si>
    <t>41</t>
  </si>
  <si>
    <t>899101111.S</t>
  </si>
  <si>
    <t>Osadenie poklopu liatinového a oceľového vrátane rámu hmotn. do 50 kg</t>
  </si>
  <si>
    <t>-273552758</t>
  </si>
  <si>
    <t>42</t>
  </si>
  <si>
    <t>552410002600.1</t>
  </si>
  <si>
    <t>Poklop hliníkový štvorcový napr. SCOBAX ALUDECK A30 al.ekvivalent</t>
  </si>
  <si>
    <t>370635796</t>
  </si>
  <si>
    <t>43</t>
  </si>
  <si>
    <t>899101119.S</t>
  </si>
  <si>
    <t>Demontáž poklopu liatinového a oceľového vrátane rámu hmotn. do 50 kg</t>
  </si>
  <si>
    <t>-248728804</t>
  </si>
  <si>
    <t>Ostatné konštrukcie a práce-búranie</t>
  </si>
  <si>
    <t>44</t>
  </si>
  <si>
    <t>931994132.1</t>
  </si>
  <si>
    <t>Tesnenie prestupov po osadení potrubia tmelom do pl. 4,0 cm2</t>
  </si>
  <si>
    <t>m</t>
  </si>
  <si>
    <t>344362348</t>
  </si>
  <si>
    <t>45</t>
  </si>
  <si>
    <t>938902051.S</t>
  </si>
  <si>
    <t>Očistenie povrchu betónových konštrukcií otryskaním</t>
  </si>
  <si>
    <t>-1056195980</t>
  </si>
  <si>
    <t>46</t>
  </si>
  <si>
    <t>941955001.S</t>
  </si>
  <si>
    <t>Lešenie ľahké pracovné pomocné, s výškou lešeňovej podlahy do 1,20 m</t>
  </si>
  <si>
    <t>760783432</t>
  </si>
  <si>
    <t>47</t>
  </si>
  <si>
    <t>941955002.S</t>
  </si>
  <si>
    <t>Lešenie ľahké pracovné pomocné s výškou lešeňovej podlahy nad 1,20 do 1,90 m</t>
  </si>
  <si>
    <t>-332405997</t>
  </si>
  <si>
    <t>48</t>
  </si>
  <si>
    <t>943943221.S</t>
  </si>
  <si>
    <t>Montáž lešenia priestorového ľahkého bez podláh pri zaťaženie do 2 kPa, výšky do 10 m</t>
  </si>
  <si>
    <t>378333482</t>
  </si>
  <si>
    <t>49</t>
  </si>
  <si>
    <t>943943292.S</t>
  </si>
  <si>
    <t>Príplatok za prvý a každý ďalší i začatý mesiac používania lešenia priestorového ľahkého bez podláh výšky do 10 m a nad 10 do 22 m</t>
  </si>
  <si>
    <t>276470307</t>
  </si>
  <si>
    <t>50</t>
  </si>
  <si>
    <t>943943821.S</t>
  </si>
  <si>
    <t>Demontáž lešenia priestorového ľahkého bez podláh pri zaťažení do 2 kPa, výšky do 10 m</t>
  </si>
  <si>
    <t>-1858615977</t>
  </si>
  <si>
    <t>51</t>
  </si>
  <si>
    <t>943955021.S</t>
  </si>
  <si>
    <t>Montáž lešeňovej podlahy s priečnikmi alebo pozdĺžnikmi výšky do do 10 m</t>
  </si>
  <si>
    <t>-1514321819</t>
  </si>
  <si>
    <t>52</t>
  </si>
  <si>
    <t>943955191.S</t>
  </si>
  <si>
    <t>Príplatok za prvý a každý i začatý mesiac použitia lešeňovej podlahy pre všetky výšky do 40 m</t>
  </si>
  <si>
    <t>1448319114</t>
  </si>
  <si>
    <t>53</t>
  </si>
  <si>
    <t>943955821.S</t>
  </si>
  <si>
    <t>Demontáž lešeňovej podlahy s priečnikmi alebo pozdľžnikmi výšky do 10 m</t>
  </si>
  <si>
    <t>1480974122</t>
  </si>
  <si>
    <t>54</t>
  </si>
  <si>
    <t>952901111.S</t>
  </si>
  <si>
    <t>Vyčistenie budov pri výške podlaží do 4 m</t>
  </si>
  <si>
    <t>1733858766</t>
  </si>
  <si>
    <t>55</t>
  </si>
  <si>
    <t>952901114.S</t>
  </si>
  <si>
    <t>Vyčistenie budov pri výške podlaží nad 4 m</t>
  </si>
  <si>
    <t>1419915719</t>
  </si>
  <si>
    <t>56</t>
  </si>
  <si>
    <t>961055111.S</t>
  </si>
  <si>
    <t>Búranie základov alebo vybúranie otvorov plochy nad 4 m2 v základoch železobetónových,  -2,40000t</t>
  </si>
  <si>
    <t>-1190156398</t>
  </si>
  <si>
    <t>57</t>
  </si>
  <si>
    <t>965042141.S</t>
  </si>
  <si>
    <t>Búranie podkladov pod dlažby, liatych dlažieb a mazanín,betón alebo liaty asfalt hr.do 100 mm, plochy nad 4 m2 -2,20000t</t>
  </si>
  <si>
    <t>84136780</t>
  </si>
  <si>
    <t>58</t>
  </si>
  <si>
    <t>965081712.S</t>
  </si>
  <si>
    <t>Búranie dlažieb, bez podklad. lôžka z xylolit., alebo keramických dlaždíc hr. do 10 mm,  -0,02000t</t>
  </si>
  <si>
    <t>-1907592548</t>
  </si>
  <si>
    <t>59</t>
  </si>
  <si>
    <t>965081812.S</t>
  </si>
  <si>
    <t>Búranie dlažieb, z kamen., cement., terazzových, čadičových alebo keramických, hr. nad 10 mm,  -0,06500t</t>
  </si>
  <si>
    <t>1627609200</t>
  </si>
  <si>
    <t>60</t>
  </si>
  <si>
    <t>967031132.S</t>
  </si>
  <si>
    <t>Prikresanie rovných ostení, bez odstupu, po hrubom vybúraní otvorov, v murive tehl. na maltu,  -0,05700t</t>
  </si>
  <si>
    <t>-303805253</t>
  </si>
  <si>
    <t>61</t>
  </si>
  <si>
    <t>968071125.S</t>
  </si>
  <si>
    <t>Vyvesenie kovového dverného krídla do suti plochy do 2 m2</t>
  </si>
  <si>
    <t>1048823067</t>
  </si>
  <si>
    <t>62</t>
  </si>
  <si>
    <t>968072455.S</t>
  </si>
  <si>
    <t>Vybúranie kovových dverových zárubní plochy do 2 m2,  -0,07600t</t>
  </si>
  <si>
    <t>258155147</t>
  </si>
  <si>
    <t>63</t>
  </si>
  <si>
    <t>968081116.S</t>
  </si>
  <si>
    <t>Demontáž dverí plastových vchodových, 1 bm obvodu - 0,012t</t>
  </si>
  <si>
    <t>1677974119</t>
  </si>
  <si>
    <t>64</t>
  </si>
  <si>
    <t>968081125.S</t>
  </si>
  <si>
    <t>Vyvesenie plastového dverného krídla do suti plochy do 2 m2, -0,02600t</t>
  </si>
  <si>
    <t>-320939675</t>
  </si>
  <si>
    <t>65</t>
  </si>
  <si>
    <t>971033431.S</t>
  </si>
  <si>
    <t>Vybúranie otvoru v murive tehl. plochy do 0,25 m2 hr. do 150 mm,  -0,07300t</t>
  </si>
  <si>
    <t>-1296588766</t>
  </si>
  <si>
    <t>66</t>
  </si>
  <si>
    <t>971033441.S</t>
  </si>
  <si>
    <t>Vybúranie otvoru v murive tehl. plochy do 0,25 m2 hr. do 300 mm,  -0,14600t</t>
  </si>
  <si>
    <t>526662375</t>
  </si>
  <si>
    <t>67</t>
  </si>
  <si>
    <t>971033451.S</t>
  </si>
  <si>
    <t>Vybúranie otvoru v murive tehl. plochy do 0,25 m2 hr. do 450 mm,  -0,21900t</t>
  </si>
  <si>
    <t>397604110</t>
  </si>
  <si>
    <t>68</t>
  </si>
  <si>
    <t>971033531.S</t>
  </si>
  <si>
    <t>Vybúranie otvorov v murive tehl. plochy do 1 m2 hr. do 150 mm,  -0,28100t</t>
  </si>
  <si>
    <t>16556374</t>
  </si>
  <si>
    <t>69</t>
  </si>
  <si>
    <t>971033541.S</t>
  </si>
  <si>
    <t>Vybúranie otvorov v murive tehl. plochy do 1 m2 hr. do 300 mm,  -1,87500t</t>
  </si>
  <si>
    <t>-1795563349</t>
  </si>
  <si>
    <t>70</t>
  </si>
  <si>
    <t>971042431.1</t>
  </si>
  <si>
    <t>Vybúranie otvoru v betónových stropoch plochy do 0,25 m2, hr. do 150 mm,  -0,08200t</t>
  </si>
  <si>
    <t>301124112</t>
  </si>
  <si>
    <t>71</t>
  </si>
  <si>
    <t>971055014.S</t>
  </si>
  <si>
    <t>Rezanie konštrukcií zo železobetónu hr. panelu 180 mm pílou -0,02400t</t>
  </si>
  <si>
    <t>-1332962588</t>
  </si>
  <si>
    <t>72</t>
  </si>
  <si>
    <t>978011191.S</t>
  </si>
  <si>
    <t>Otlčenie omietok stropov vnútorných vápenných alebo vápennocementových v rozsahu do 100 %,  -0,05000t</t>
  </si>
  <si>
    <t>-679564065</t>
  </si>
  <si>
    <t>73</t>
  </si>
  <si>
    <t>978013191.S</t>
  </si>
  <si>
    <t>Otlčenie omietok stien vnútorných vápenných alebo vápennocementových v rozsahu do 100 %,  -0,04600t</t>
  </si>
  <si>
    <t>2006501667</t>
  </si>
  <si>
    <t>74</t>
  </si>
  <si>
    <t>979081111.S</t>
  </si>
  <si>
    <t>Odvoz sutiny a vybúraných hmôt na skládku do 1 km</t>
  </si>
  <si>
    <t>2018428294</t>
  </si>
  <si>
    <t>75</t>
  </si>
  <si>
    <t>979081121.S</t>
  </si>
  <si>
    <t>Odvoz sutiny a vybúraných hmôt na skládku za každý ďalší 1 km</t>
  </si>
  <si>
    <t>-314580534</t>
  </si>
  <si>
    <t>76</t>
  </si>
  <si>
    <t>979082111.S</t>
  </si>
  <si>
    <t>Vnútrostavenisková doprava sutiny a vybúraných hmôt do 10 m</t>
  </si>
  <si>
    <t>1733928457</t>
  </si>
  <si>
    <t>77</t>
  </si>
  <si>
    <t>979082121.S</t>
  </si>
  <si>
    <t>Vnútrostavenisková doprava sutiny a vybúraných hmôt za každých ďalších 5 m</t>
  </si>
  <si>
    <t>11213947</t>
  </si>
  <si>
    <t>78</t>
  </si>
  <si>
    <t>979086112.S</t>
  </si>
  <si>
    <t>Nakladanie alebo prekladanie na dopravný prostriedok pri vodorovnej doprave sutiny a vybúraných hmôt</t>
  </si>
  <si>
    <t>1693941228</t>
  </si>
  <si>
    <t>79</t>
  </si>
  <si>
    <t>979089012.S</t>
  </si>
  <si>
    <t xml:space="preserve">Poplatok za skládku </t>
  </si>
  <si>
    <t>67156091</t>
  </si>
  <si>
    <t>99</t>
  </si>
  <si>
    <t>Presun hmôt HSV</t>
  </si>
  <si>
    <t>80</t>
  </si>
  <si>
    <t>999281111.S</t>
  </si>
  <si>
    <t>Presun hmôt pre opravy a údržbu objektov vrátane vonkajších plášťov výšky do 25 m</t>
  </si>
  <si>
    <t>-1240174052</t>
  </si>
  <si>
    <t>PSV</t>
  </si>
  <si>
    <t>Práce a dodávky PSV</t>
  </si>
  <si>
    <t>711</t>
  </si>
  <si>
    <t>Izolácie proti vode a vlhkosti</t>
  </si>
  <si>
    <t>81</t>
  </si>
  <si>
    <t>711211071.1</t>
  </si>
  <si>
    <t>322906946</t>
  </si>
  <si>
    <t>82</t>
  </si>
  <si>
    <t>711212071.1</t>
  </si>
  <si>
    <t>-224562366</t>
  </si>
  <si>
    <t>83</t>
  </si>
  <si>
    <t>998711201.S</t>
  </si>
  <si>
    <t>Presun hmôt pre izoláciu proti vode v objektoch výšky do 6 m</t>
  </si>
  <si>
    <t>%</t>
  </si>
  <si>
    <t>830896413</t>
  </si>
  <si>
    <t>721</t>
  </si>
  <si>
    <t>Zdravotechnika - vnútorná kanalizácia</t>
  </si>
  <si>
    <t>84</t>
  </si>
  <si>
    <t>721213015.S</t>
  </si>
  <si>
    <t>Montáž podlahového vpustu s zvislým odtokom DN 110</t>
  </si>
  <si>
    <t>84673657</t>
  </si>
  <si>
    <t>85</t>
  </si>
  <si>
    <t>286630029100.S</t>
  </si>
  <si>
    <t>Podlahový vpust, vertikálny odtok DN 110, mriežka/krytka nerez, zápachová uzávierka</t>
  </si>
  <si>
    <t>-1959543776</t>
  </si>
  <si>
    <t>86</t>
  </si>
  <si>
    <t>998721202.S</t>
  </si>
  <si>
    <t>Presun hmôt pre vnútornú kanalizáciu v objektoch výšky nad 6 do 12 m</t>
  </si>
  <si>
    <t>2057260391</t>
  </si>
  <si>
    <t>722</t>
  </si>
  <si>
    <t>Zdravotechnika - vnútorný vodovod</t>
  </si>
  <si>
    <t>87</t>
  </si>
  <si>
    <t>722250180.S</t>
  </si>
  <si>
    <t>Montáž hasiaceho prístroja na stenu</t>
  </si>
  <si>
    <t>-1708655594</t>
  </si>
  <si>
    <t>88</t>
  </si>
  <si>
    <t>449170000800.S</t>
  </si>
  <si>
    <t>Prenosný hasiaci prístroj snehový CO2 S5Če 5 kg</t>
  </si>
  <si>
    <t>1929938722</t>
  </si>
  <si>
    <t>89</t>
  </si>
  <si>
    <t>998722202.S</t>
  </si>
  <si>
    <t>Presun hmôt pre vnútorný vodovod v objektoch výšky nad 6 do 12 m</t>
  </si>
  <si>
    <t>1474622313</t>
  </si>
  <si>
    <t>763</t>
  </si>
  <si>
    <t>Konštrukcie - drevostavby</t>
  </si>
  <si>
    <t>90</t>
  </si>
  <si>
    <t>763136055</t>
  </si>
  <si>
    <t>429856818</t>
  </si>
  <si>
    <t>91</t>
  </si>
  <si>
    <t>763161515.1</t>
  </si>
  <si>
    <t>Montáž SDK obkladu - kapotáže r. š. nad 500 do 1200 mm, 1x hrana s rohovou lištou, jednoduché opláštenie doskami hr. 12,5 mm</t>
  </si>
  <si>
    <t>-1928624367</t>
  </si>
  <si>
    <t>92</t>
  </si>
  <si>
    <t>590110002500.S</t>
  </si>
  <si>
    <t>Doska sadrokartónová protipožiarna DF, hr. 12,5 mm</t>
  </si>
  <si>
    <t>342479064</t>
  </si>
  <si>
    <t>93</t>
  </si>
  <si>
    <t>998763403.S</t>
  </si>
  <si>
    <t>Presun hmôt pre sádrokartónové konštrukcie v stavbách (objektoch) výšky od 7 do 24 m</t>
  </si>
  <si>
    <t>-1771243541</t>
  </si>
  <si>
    <t>766</t>
  </si>
  <si>
    <t>Konštrukcie stolárske</t>
  </si>
  <si>
    <t>94</t>
  </si>
  <si>
    <t>766641161.S</t>
  </si>
  <si>
    <t>Montáž dverí plastových, vchodových, 1 m obvodu dverí</t>
  </si>
  <si>
    <t>-1033842008</t>
  </si>
  <si>
    <t>95</t>
  </si>
  <si>
    <t>611420000100.1</t>
  </si>
  <si>
    <t>Vstupná presklená stena plastová, šxv 4170x2100mm, izol.trojsklo, dvere dvojkrídl.posuvné na fotobunku, farba biela, bez prahu    "P2"</t>
  </si>
  <si>
    <t>-1919026428</t>
  </si>
  <si>
    <t>96</t>
  </si>
  <si>
    <t>766662811.S</t>
  </si>
  <si>
    <t>Demontáž dverného krídla, dokovanie prahu dverí jednokrídlových,  -0,00100t</t>
  </si>
  <si>
    <t>-1749233617</t>
  </si>
  <si>
    <t>97</t>
  </si>
  <si>
    <t>766695212.S</t>
  </si>
  <si>
    <t>Montáž prahu dverí, jednokrídlových</t>
  </si>
  <si>
    <t>-1979164285</t>
  </si>
  <si>
    <t>98</t>
  </si>
  <si>
    <t>611890004400.S</t>
  </si>
  <si>
    <t>Prah dubový, dĺžka 910 mm, šírka 150 mm</t>
  </si>
  <si>
    <t>-1966812331</t>
  </si>
  <si>
    <t>998766202.S</t>
  </si>
  <si>
    <t>Presun hmot pre konštrukcie stolárske v objektoch výšky nad 6 do 12 m</t>
  </si>
  <si>
    <t>48588049</t>
  </si>
  <si>
    <t>767</t>
  </si>
  <si>
    <t>Konštrukcie doplnkové kovové</t>
  </si>
  <si>
    <t>100</t>
  </si>
  <si>
    <t>767581802.S</t>
  </si>
  <si>
    <t>Demontáž podhľadov lamiel,  -0,00400t</t>
  </si>
  <si>
    <t>1203808361</t>
  </si>
  <si>
    <t>101</t>
  </si>
  <si>
    <t>767582800.S</t>
  </si>
  <si>
    <t>Demontáž podhľadov roštov,  -0,00200t</t>
  </si>
  <si>
    <t>-1389711942</t>
  </si>
  <si>
    <t>102</t>
  </si>
  <si>
    <t>767646510.S</t>
  </si>
  <si>
    <t>Montáž dverí kovových protipožiarnych do kovovej zárubne</t>
  </si>
  <si>
    <t>-1650146756</t>
  </si>
  <si>
    <t>103</t>
  </si>
  <si>
    <t>553410031962.S</t>
  </si>
  <si>
    <t>Dvere požiarne oceľové interiérové šxv 900x1970 mm, EW-45D1-C, vr.kovania, kľučky, zámku, povrch.úpravy    "P1"</t>
  </si>
  <si>
    <t>-2136756145</t>
  </si>
  <si>
    <t>104</t>
  </si>
  <si>
    <t>998767202.S</t>
  </si>
  <si>
    <t>Presun hmôt pre kovové stavebné doplnkové konštrukcie v objektoch výšky nad 6 do 12 m</t>
  </si>
  <si>
    <t>749589136</t>
  </si>
  <si>
    <t>771</t>
  </si>
  <si>
    <t>Podlahy z dlaždíc</t>
  </si>
  <si>
    <t>105</t>
  </si>
  <si>
    <t>771415004.S</t>
  </si>
  <si>
    <t>Montáž soklíkov z obkladačiek do tmelu veľ. 300 x 80 mm</t>
  </si>
  <si>
    <t>1963477535</t>
  </si>
  <si>
    <t>106</t>
  </si>
  <si>
    <t>597640006300.S</t>
  </si>
  <si>
    <t>1842721512</t>
  </si>
  <si>
    <t>107</t>
  </si>
  <si>
    <t>771575109.S</t>
  </si>
  <si>
    <t>Montáž podláh z dlaždíc keramických do tmelu veľ. 300 x 300 mm</t>
  </si>
  <si>
    <t>257117196</t>
  </si>
  <si>
    <t>108</t>
  </si>
  <si>
    <t>597740001600.S</t>
  </si>
  <si>
    <t>1185017010</t>
  </si>
  <si>
    <t>109</t>
  </si>
  <si>
    <t>998771202.S</t>
  </si>
  <si>
    <t>Presun hmôt pre podlahy z dlaždíc v objektoch výšky nad 6 do 12 m</t>
  </si>
  <si>
    <t>-897462730</t>
  </si>
  <si>
    <t>772</t>
  </si>
  <si>
    <t>Podlahy z prírodného a konglomerovaného kameňa</t>
  </si>
  <si>
    <t>110</t>
  </si>
  <si>
    <t>772211302.1</t>
  </si>
  <si>
    <t>-755071085</t>
  </si>
  <si>
    <t>111</t>
  </si>
  <si>
    <t>772211413.S</t>
  </si>
  <si>
    <t>Montáž obkladu podstupnice kamennými doskami v.do 200 mm, hr. do 30 mm</t>
  </si>
  <si>
    <t>1757535403</t>
  </si>
  <si>
    <t>112</t>
  </si>
  <si>
    <t>772501140.S</t>
  </si>
  <si>
    <t>Kladenie dlažby z kameňa z pravouhlých dosiek alebo dlaždíc hr. do 30 mm</t>
  </si>
  <si>
    <t>1194938081</t>
  </si>
  <si>
    <t>113</t>
  </si>
  <si>
    <t>583840011000.1</t>
  </si>
  <si>
    <t>181848318</t>
  </si>
  <si>
    <t>114</t>
  </si>
  <si>
    <t>533604</t>
  </si>
  <si>
    <t>266511800</t>
  </si>
  <si>
    <t>115</t>
  </si>
  <si>
    <t>493747</t>
  </si>
  <si>
    <t>-10809228</t>
  </si>
  <si>
    <t>116</t>
  </si>
  <si>
    <t>998772202.S</t>
  </si>
  <si>
    <t>Presun hmôt pre kamennú dlažbu v objektoch výšky nad 6 do 12 m</t>
  </si>
  <si>
    <t>364068818</t>
  </si>
  <si>
    <t>783</t>
  </si>
  <si>
    <t>Nátery</t>
  </si>
  <si>
    <t>117</t>
  </si>
  <si>
    <t>783894612.S</t>
  </si>
  <si>
    <t>Náter farbami akrylátovými ekologickými riediteľnými vodou, biely náter sadrokartónových stropov 2x</t>
  </si>
  <si>
    <t>662962800</t>
  </si>
  <si>
    <t>784</t>
  </si>
  <si>
    <t>Maľby</t>
  </si>
  <si>
    <t>118</t>
  </si>
  <si>
    <t>784410110.S</t>
  </si>
  <si>
    <t>Penetrovanie jednonásobné jemnozrnných podkladov výšky nad 3,80 m</t>
  </si>
  <si>
    <t>-1821896667</t>
  </si>
  <si>
    <t>119</t>
  </si>
  <si>
    <t>784418012.S</t>
  </si>
  <si>
    <t>Zakrývanie podláh a zariadení papierom v miestnostiach alebo na schodisku</t>
  </si>
  <si>
    <t>-1211653617</t>
  </si>
  <si>
    <t>120</t>
  </si>
  <si>
    <t>784451272.S</t>
  </si>
  <si>
    <t>Maľby z maliarskych zmesí práškových, základné ručne nanášané dvojnásobné na jemnozrnný podklad výšky nad 3,80 m</t>
  </si>
  <si>
    <t>-1214648843</t>
  </si>
  <si>
    <t>HZS</t>
  </si>
  <si>
    <t>Hodinové zúčtovacie sadzby</t>
  </si>
  <si>
    <t>121</t>
  </si>
  <si>
    <t>HZS000111.S</t>
  </si>
  <si>
    <t>hod</t>
  </si>
  <si>
    <t>512</t>
  </si>
  <si>
    <t>1528764969</t>
  </si>
  <si>
    <t>2 - Vzduchotechnika</t>
  </si>
  <si>
    <t xml:space="preserve">    D1 - Zariadenie č. 1 - Vetranie kongresovej haly</t>
  </si>
  <si>
    <t xml:space="preserve">    D2 - Demontáž existujúcich VZT zariadení</t>
  </si>
  <si>
    <t>D1</t>
  </si>
  <si>
    <t>Zariadenie č. 1 - Vetranie kongresovej haly</t>
  </si>
  <si>
    <t>1.01</t>
  </si>
  <si>
    <t>kpl</t>
  </si>
  <si>
    <t>P</t>
  </si>
  <si>
    <t>Poznámka k položke:_x000D_
Poznámka k položke: (alebo ekvivalent) Qvp=5250m3/h; pex=300Pa; Qvo=5250m3/h; pex=300Pa; Qk=24,9kW (TV 70/55°C; 1,45m3/h); Pel=4,8kW; 3N/400V/50Hz Zloženie VZT jednotky: Ventilátory na prívod a odvod vzduchu, protiprúdový rekuperátor s obtokom, filtre na prívode (F7 ePM10 75%) a na odvode (M5 ePM10 55%) vzduchu, teplovodný ohrievač, uzatváracie regulačné klapky na prívode a na odvode vzduchu, Príslušenstvo: Zmiešavací 3-cestný regulačný uzol teplovodného ohrievača vrátane cirkulačného čerpadla Komponenty MaR VZT jednotky: Komplerná regulácia vrátane nástenného ovládača, snímače teploty, servopohony klapiek, prekáblovanie, Poznámka: Kvôli nedostatočným rozmerom existujúcich stavebných otvorov potrebných pre transport na miesto inštalácie, bude VZT jednotka dodaná rozložená v blokoch, najväčší blok rekuperátora bude dodaný  rozložený v dieloch a VZT jednotka bude zmontovaná na mieste inštalácie servisnými technikmi výrobcu zariadenia.</t>
  </si>
  <si>
    <t>1.01_1</t>
  </si>
  <si>
    <t>Prepojenia ovládacích obvodov - kabeláž vrátane chráničiek a pomocného materiálu</t>
  </si>
  <si>
    <t>1.02</t>
  </si>
  <si>
    <t>Poznámka k položke:_x000D_
Poznámka k položke: (alebo ekvivalent)</t>
  </si>
  <si>
    <t>1.03</t>
  </si>
  <si>
    <t>1.04</t>
  </si>
  <si>
    <t>Poznámka k položke:_x000D_
Poznámka k položke: Vrátane pretlakovej krabice prívodnej s reguláciou napr. PB-VVK-S-800-315-SHD1 (alebo ekvivalent)</t>
  </si>
  <si>
    <t>1.05</t>
  </si>
  <si>
    <t>Poznámka k položke:_x000D_
Poznámka k položke: Vrátane pretlakovej krabice odvodnej s reguláciou napr. PB-VVK-S-800-315-EHD1 (alebo ekvivalent)</t>
  </si>
  <si>
    <t>1.05_1</t>
  </si>
  <si>
    <t>VZT potrubie štvorhranné sk.I. z pozinkovaného plechu hr. 0,8mm až 1,2mm - rovné rúry do obvodu 3200mm</t>
  </si>
  <si>
    <t>1.05_2</t>
  </si>
  <si>
    <t>- tvarovky do obvodu 3200mm</t>
  </si>
  <si>
    <t>1.05_3</t>
  </si>
  <si>
    <t>- rovné rúry do obvodu 2240mm</t>
  </si>
  <si>
    <t>1.05_4</t>
  </si>
  <si>
    <t>- tvarovky do obvodu 2240mm</t>
  </si>
  <si>
    <t>1.05_5</t>
  </si>
  <si>
    <t>- rovné rúry do obvodu 1800mm</t>
  </si>
  <si>
    <t>1.05_6</t>
  </si>
  <si>
    <t>- tvarovky do obvodu 1800mm</t>
  </si>
  <si>
    <t>1.05_7</t>
  </si>
  <si>
    <t>bm</t>
  </si>
  <si>
    <t>1.05_8</t>
  </si>
  <si>
    <t>- DN 315 - tvarovky</t>
  </si>
  <si>
    <t>1.05_9</t>
  </si>
  <si>
    <t>IS1_1</t>
  </si>
  <si>
    <t>IS1_2</t>
  </si>
  <si>
    <t>D2</t>
  </si>
  <si>
    <t>Demontáž existujúcich VZT zariadení</t>
  </si>
  <si>
    <t>DM_1</t>
  </si>
  <si>
    <t>VZT jednotka prívodná (ventilátor, filter, teplovodný ohrievač, ...);</t>
  </si>
  <si>
    <t>Poznámka k položke:_x000D_
Poznámka k položke - vrátane ovládača a prekáblovania</t>
  </si>
  <si>
    <t>DM_2</t>
  </si>
  <si>
    <t>Ventilátor odvodný radiálny;</t>
  </si>
  <si>
    <t>Poznámka k položke:_x000D_
Poznámka k položke : - vrátane ovládača a prekáblovania   Demontáž a likvidácia existujúcich VZT potrubí a distribučných prvkov a príslušenstva:</t>
  </si>
  <si>
    <t>DM_3</t>
  </si>
  <si>
    <t>- potrubie štvorhranné sk.I. z pozinkovaného plechu vrátane tvaroviek a príslušenstva do obvodu 4000mm</t>
  </si>
  <si>
    <t>DM_4</t>
  </si>
  <si>
    <t>- potrubie kruhové SPIRO vrátane tvaroviek a príslušenstva do priemeru DN800</t>
  </si>
  <si>
    <t>DM_5</t>
  </si>
  <si>
    <t>- distribučné prvky (štvorhranné potrubné výustky)</t>
  </si>
  <si>
    <t>3 - Meranie a regulácia</t>
  </si>
  <si>
    <t>M - Práce a dodávky M</t>
  </si>
  <si>
    <t xml:space="preserve">    21-M - Elektromontáže</t>
  </si>
  <si>
    <t xml:space="preserve">    22-M - Montáže oznamovacích a zabezpečovacích zariadení</t>
  </si>
  <si>
    <t xml:space="preserve">    36-M - Montáž prevádzkových, meracích a regulačných zariadení</t>
  </si>
  <si>
    <t>OST - Ostatné</t>
  </si>
  <si>
    <t>971033141.S</t>
  </si>
  <si>
    <t>Vybúranie otvoru v murive tehl. priemeru profilu do 60 mm hr. do 300 mm,  -0,00100t</t>
  </si>
  <si>
    <t>971035804.S</t>
  </si>
  <si>
    <t>Vrty príklepovým vrtákom do D 24 mm do stien alebo smerom dole do tehál -0.00001t</t>
  </si>
  <si>
    <t>Práce a dodávky M</t>
  </si>
  <si>
    <t>21-M</t>
  </si>
  <si>
    <t>Elektromontáže</t>
  </si>
  <si>
    <t>210010025.S</t>
  </si>
  <si>
    <t>Rúrka ohybná elektroinštalačná z PVC typ FXP 20, uložená pevne</t>
  </si>
  <si>
    <t>345710009100.S</t>
  </si>
  <si>
    <t>Rúrka ohybná vlnitá pancierová so strednou mechanickou odolnosťou z PVC-U, D 20</t>
  </si>
  <si>
    <t>256</t>
  </si>
  <si>
    <t>210010110.S</t>
  </si>
  <si>
    <t>Lišta elektroinštalačná z PVC 40x40, uložená pevne, vkladacia</t>
  </si>
  <si>
    <t>345750065150.S</t>
  </si>
  <si>
    <t>Lišta hranatá z PVC, 40x40 mm</t>
  </si>
  <si>
    <t>210010113.S</t>
  </si>
  <si>
    <t>Lišta elektroinštalačná z PVC 100x40, uložená pevne, vkladacia</t>
  </si>
  <si>
    <t>345750057200.S</t>
  </si>
  <si>
    <t>Kanál elektroinštalačný z PVC, 100x40 mm</t>
  </si>
  <si>
    <t>210010351.S</t>
  </si>
  <si>
    <t>Krabicová rozvodka z lisovaného izolantu vrátane ukončenia káblov a zapojenia vodičov typ 6455-11 do 4 m</t>
  </si>
  <si>
    <t>345410013000.S</t>
  </si>
  <si>
    <t>Krabica rozvodná PVC na stenu 6455-11, IP 66</t>
  </si>
  <si>
    <t>210010802.S</t>
  </si>
  <si>
    <t>Lišta elektroinštalačná z PVC 20x20, uložená pevne, vkladacia</t>
  </si>
  <si>
    <t>345750064610.S</t>
  </si>
  <si>
    <t>Lišta hranatá z PVC, 20x20 mm</t>
  </si>
  <si>
    <t>210011301.S</t>
  </si>
  <si>
    <t>Osadenie polyamidovej príchytky (hmoždinky) HM 6, do tehlového muriva</t>
  </si>
  <si>
    <t>311310002700.S</t>
  </si>
  <si>
    <t>Hmoždinka klasická, sivá, M 6x30 mm</t>
  </si>
  <si>
    <t>210011302.S</t>
  </si>
  <si>
    <t>Osadenie polyamidovej príchytky (hmoždinky) HM 8, do tehlového muriva</t>
  </si>
  <si>
    <t>311310002800.S</t>
  </si>
  <si>
    <t>Hmoždinka klasická, sivá, M 8x40 mm</t>
  </si>
  <si>
    <t>210011304.S</t>
  </si>
  <si>
    <t>Osadenie polyamidovej príchytky (hmoždinky) HM 12, do tehlového muriva</t>
  </si>
  <si>
    <t>311310003000.S</t>
  </si>
  <si>
    <t>Hmoždinka klasická, sivá, M 12x60 mm</t>
  </si>
  <si>
    <t>210020307.S</t>
  </si>
  <si>
    <t>Káblový žľab - káblový nosný systém, pozink., vrátane príslušenstva, 125/100 mm vrátane veka a podpery</t>
  </si>
  <si>
    <t>345750010100.S</t>
  </si>
  <si>
    <t>Žľab káblový, šxv 125x100 mm, z pozinkovanej ocele</t>
  </si>
  <si>
    <t>345750011500.S</t>
  </si>
  <si>
    <t>Kryt pre káblový žľab šírky 125 mm, z pozinkovanej ocele</t>
  </si>
  <si>
    <t>345750014000.S</t>
  </si>
  <si>
    <t>Koleno 90° pre káblový žľab šxv 125x100 mm, z pozinkovanej ocele</t>
  </si>
  <si>
    <t>345750026100.S</t>
  </si>
  <si>
    <t>Kryt kolena 90° pre káblový žľab šírky 125 mm, z pozinkovanej ocele</t>
  </si>
  <si>
    <t>345750043000.S</t>
  </si>
  <si>
    <t>Nosník pre káblový žľab šírky 125 mm, z pozinkovanej ocele</t>
  </si>
  <si>
    <t>345750044500.S</t>
  </si>
  <si>
    <t>Záves v tvare U pre káblový žľab šírky 125 mm, z pozinkovanej ocele</t>
  </si>
  <si>
    <t>345750047800.S</t>
  </si>
  <si>
    <t>Spojka pre káblový žľab šírky 100 mm, z pozinkovanej ocele</t>
  </si>
  <si>
    <t>345750052400.S</t>
  </si>
  <si>
    <t>Zakončenie káblového žľabu šxv 125x100 mm, z pozinkovanej ocele</t>
  </si>
  <si>
    <t>345750053100.S</t>
  </si>
  <si>
    <t>Držiak stropný pre káblový žľab z pozinkovanej ocele</t>
  </si>
  <si>
    <t>345750053900.S</t>
  </si>
  <si>
    <t>Závitová tyč pre káblový žľab, M8 (1000 mm)</t>
  </si>
  <si>
    <t>345750054100.S</t>
  </si>
  <si>
    <t>Pružný uzáver krytu pre káblový žľab</t>
  </si>
  <si>
    <t>345750054300.S</t>
  </si>
  <si>
    <t>Spojovacia sada pre káblový žlab, M8</t>
  </si>
  <si>
    <t>súb.</t>
  </si>
  <si>
    <t>210100001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</si>
  <si>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</si>
  <si>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</si>
  <si>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</si>
  <si>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210100003</t>
  </si>
  <si>
    <t>Ukončenie vodičov v rozvádzač. vrátane zapojenia a vodičovej koncovky do 16 mm2</t>
  </si>
  <si>
    <t>210110001.S</t>
  </si>
  <si>
    <t>Jednopólový spínač - radenie 1, nástenný IP 44, vrátane zapojenia</t>
  </si>
  <si>
    <t>345340003000.S</t>
  </si>
  <si>
    <t>Spínač jednopólový nástenný IP 44</t>
  </si>
  <si>
    <t>210111031.S</t>
  </si>
  <si>
    <t>Zásuvka na povrchovú montáž IP 44, 250V / 16A, vrátane zapojenia 2P + PE</t>
  </si>
  <si>
    <t>345510001210.S</t>
  </si>
  <si>
    <t>Zásuvka jednonásobná na povrch, radenie 2P+PE, IP 44</t>
  </si>
  <si>
    <t>210111103.S</t>
  </si>
  <si>
    <t>Priemyslová zásuvka nástenná CEE 400 V / 16 A vrátane zapojenia, IZN 1643, 3P + PE, IZN 1653, 3P + N + PE</t>
  </si>
  <si>
    <t>345540008950.S</t>
  </si>
  <si>
    <t>Zásuvka nástenná prívodná priemyslová, 3P + N + PE, IP 44 - 400V, 16A</t>
  </si>
  <si>
    <t>210120404.S</t>
  </si>
  <si>
    <t>Istič vzduchový trojpólový do 63 A</t>
  </si>
  <si>
    <t>358220048800.S</t>
  </si>
  <si>
    <t>Istič 3P, 13 A, charakteristika C, 10 kA, 3 moduly</t>
  </si>
  <si>
    <t>210140431</t>
  </si>
  <si>
    <t>Montáž - ovládač pomocných obvodov v skrini vrátane zapojenia jednotlačidlový</t>
  </si>
  <si>
    <t>216524</t>
  </si>
  <si>
    <t>CS - ovládacie hlavice, signálky -  tlačidlo červené v skrine 1x NC, ochrana proti neumyselnému stlačeniu (STOP TLAČIDLO)</t>
  </si>
  <si>
    <t>210190003</t>
  </si>
  <si>
    <t>Montáž oceľoplechovej rozvodnice do váhy 100 kg</t>
  </si>
  <si>
    <t>311202010001</t>
  </si>
  <si>
    <t>Rozvádzač kotolne RK - kompletne vybavená rozvodnica v zmysle projektovej dokumentácie vrátane výrobnej dokumentácie a atestu</t>
  </si>
  <si>
    <t>210201345.S</t>
  </si>
  <si>
    <t>Zapojenie LED svietidla IP66, priemyselné stropné - nástenné</t>
  </si>
  <si>
    <t>348320000900.S</t>
  </si>
  <si>
    <t>Svietidlo priemyselné stropné prisadené s LED zdrojom, lineárne dĺžka cca 1,2m, AC 230V/50Hz, 41W, 5000lm, 4000K, CRI min.80, IP54</t>
  </si>
  <si>
    <t>210201916.S</t>
  </si>
  <si>
    <t>Montáž svietidla interiérového na strop do 3 kg</t>
  </si>
  <si>
    <t>210220031.S</t>
  </si>
  <si>
    <t>Ekvipotenciálna svorkovnica EPS 2 v krabici KO 125 E</t>
  </si>
  <si>
    <t>345410000400.S</t>
  </si>
  <si>
    <t>Krabica odbočná z PVC s viečkom pod omietku KO 125 E</t>
  </si>
  <si>
    <t>345610005100.S</t>
  </si>
  <si>
    <t>Svorkovnica ekvipotencionálna EPS 2, z PP</t>
  </si>
  <si>
    <t>210220040.S</t>
  </si>
  <si>
    <t>Svorka na potrubie Bernard vrátane pásika Cu</t>
  </si>
  <si>
    <t>354410006200.S</t>
  </si>
  <si>
    <t>Svorka uzemňovacia</t>
  </si>
  <si>
    <t>354410066900.S</t>
  </si>
  <si>
    <t>Páska CU, bleskozvodný a uzemňovací materiál, dĺžka 0,5 m</t>
  </si>
  <si>
    <t>210220301.S</t>
  </si>
  <si>
    <t>Ochranné pospájanie v kotolni, pevné uloženie CY 4-6 mm2</t>
  </si>
  <si>
    <t>341110012300.S</t>
  </si>
  <si>
    <t>Vodič medený H07V-U 6 mm2</t>
  </si>
  <si>
    <t>210220303.S</t>
  </si>
  <si>
    <t>Ochranné pospájanie v kotolni pevné uloženie CY 10-16 mm2</t>
  </si>
  <si>
    <t>341110012500.S</t>
  </si>
  <si>
    <t>Vodič medený H07V-K 16 mm2</t>
  </si>
  <si>
    <t>210290363.S</t>
  </si>
  <si>
    <t>Príchytka kablová (24-40 mm)</t>
  </si>
  <si>
    <t>752500</t>
  </si>
  <si>
    <t>Objímka zatváracia OZS/OZSO</t>
  </si>
  <si>
    <t>122</t>
  </si>
  <si>
    <t>210290741.S1</t>
  </si>
  <si>
    <t>Montáž motorického spotrebiča, zapojenie čerpadla (čerpadlá dodávkou ÚK)</t>
  </si>
  <si>
    <t>124</t>
  </si>
  <si>
    <t>210290741.S2</t>
  </si>
  <si>
    <t>Zapojenie servopohovu 3-cestného ventila (servopohomu sú dodávkou ÚK)</t>
  </si>
  <si>
    <t>126</t>
  </si>
  <si>
    <t>210872120.S1</t>
  </si>
  <si>
    <t>Kábel signálny uložený pevne J-H(St)H 1x2x0,8</t>
  </si>
  <si>
    <t>128</t>
  </si>
  <si>
    <t>KPE000002072</t>
  </si>
  <si>
    <t>Kábel pevný tienený J-H(ST)H 1x2x0,8 bezhalogénový</t>
  </si>
  <si>
    <t>130</t>
  </si>
  <si>
    <t>210872122.S</t>
  </si>
  <si>
    <t>Kábel signálny uložený pevne JYTY 250 V 4x1</t>
  </si>
  <si>
    <t>132</t>
  </si>
  <si>
    <t>341210001600.S2</t>
  </si>
  <si>
    <t>Kábel medený signálny JYTY-O 4x1 mm2</t>
  </si>
  <si>
    <t>134</t>
  </si>
  <si>
    <t>210872162.S1</t>
  </si>
  <si>
    <t>Kábel signálny uložený pevne J-H(St)H 2x2x0,8</t>
  </si>
  <si>
    <t>136</t>
  </si>
  <si>
    <t>KPE000002020</t>
  </si>
  <si>
    <t>Kábel pevný tienený J-H(ST)H 2x2x0,8 bezhalogénový</t>
  </si>
  <si>
    <t>138</t>
  </si>
  <si>
    <t>210872164.S</t>
  </si>
  <si>
    <t>Kábel signálny uložený pevne J-H(St)H 3x2x0,8</t>
  </si>
  <si>
    <t>140</t>
  </si>
  <si>
    <t>KPE0000020551</t>
  </si>
  <si>
    <t>Kábel pevný tienený J-H(ST)H 3x2x0,8 bezhalogénový</t>
  </si>
  <si>
    <t>142</t>
  </si>
  <si>
    <t>210881075.S</t>
  </si>
  <si>
    <t>Kábel bezhalogénový, medený uložený pevne N2XH 0,6/1,0 kV  3x1,5</t>
  </si>
  <si>
    <t>144</t>
  </si>
  <si>
    <t>341610014300.S1</t>
  </si>
  <si>
    <t>Kábel medený bezhalogenový N2XH-J 3x1,5 mm2</t>
  </si>
  <si>
    <t>146</t>
  </si>
  <si>
    <t>341610014300.S2</t>
  </si>
  <si>
    <t>Kábel medený bezhalogenový N2XH-O 3x1,5 mm2</t>
  </si>
  <si>
    <t>148</t>
  </si>
  <si>
    <t>210881076.S</t>
  </si>
  <si>
    <t>Kábel bezhalogénový, medený uložený pevne N2XH 0,6/1,0 kV  3x2,5</t>
  </si>
  <si>
    <t>150</t>
  </si>
  <si>
    <t>341610014400.S1</t>
  </si>
  <si>
    <t>Kábel medený bezhalogenový N2XH-J 3x2,5 mm2</t>
  </si>
  <si>
    <t>152</t>
  </si>
  <si>
    <t>210881091.S</t>
  </si>
  <si>
    <t>Kábel bezhalogénový, medený uložený pevne N2XH 0,6/1,0 kV  4x1,5</t>
  </si>
  <si>
    <t>154</t>
  </si>
  <si>
    <t>341610015900.S2</t>
  </si>
  <si>
    <t>Kábel medený bezhalogenový N2XH-O 4x1,5 mm2</t>
  </si>
  <si>
    <t>156</t>
  </si>
  <si>
    <t>210881100.S</t>
  </si>
  <si>
    <t>Kábel bezhalogénový, medený uložený pevne N2XH 0,6/1,0 kV  5x1,5</t>
  </si>
  <si>
    <t>158</t>
  </si>
  <si>
    <t>341610016800.S1</t>
  </si>
  <si>
    <t>Kábel medený bezhalogenový N2XH-J 5x1,5 mm2</t>
  </si>
  <si>
    <t>160</t>
  </si>
  <si>
    <t>210881101.S</t>
  </si>
  <si>
    <t>Kábel bezhalogénový, medený uložený pevne N2XH 0,6/1,0 kV  5x2,5</t>
  </si>
  <si>
    <t>162</t>
  </si>
  <si>
    <t>341610016900.S1</t>
  </si>
  <si>
    <t>Kábel medený bezhalogenový N2XH-J 5x2,5 mm2</t>
  </si>
  <si>
    <t>164</t>
  </si>
  <si>
    <t>22-M</t>
  </si>
  <si>
    <t>Montáže oznamovacích a zabezpečovacích zariadení</t>
  </si>
  <si>
    <t>2203301661</t>
  </si>
  <si>
    <t>Montáž poplachovej sirény, zapojenie, preskúšanie</t>
  </si>
  <si>
    <t>166</t>
  </si>
  <si>
    <t>03357711</t>
  </si>
  <si>
    <t>Elektronická húkačka 230/50Hz, 100dB, vertikálna, +maják červený</t>
  </si>
  <si>
    <t>168</t>
  </si>
  <si>
    <t>220511025.S</t>
  </si>
  <si>
    <t>Montáž konektoru (zástrčky)</t>
  </si>
  <si>
    <t>170</t>
  </si>
  <si>
    <t>383150009401.S</t>
  </si>
  <si>
    <t>Konektor RJ45/s ACS, Cat.6, tienený, univerzálny (lanko/drôt)</t>
  </si>
  <si>
    <t>172</t>
  </si>
  <si>
    <t>220511026.S</t>
  </si>
  <si>
    <t>Montáž gumovej kábelovej prechodky</t>
  </si>
  <si>
    <t>174</t>
  </si>
  <si>
    <t>383150028600.S</t>
  </si>
  <si>
    <t>Prechodka gumová kábelová na konektor RJ45, pre optickú kabeláž</t>
  </si>
  <si>
    <t>176</t>
  </si>
  <si>
    <t>220511031</t>
  </si>
  <si>
    <t>Kábel FTP v rúrkach, lištách</t>
  </si>
  <si>
    <t>178</t>
  </si>
  <si>
    <t>341230000800.S</t>
  </si>
  <si>
    <t>Kábel medený dátový S/FTP 4x2xAWG23, Cat.6, 500MHz, PVC</t>
  </si>
  <si>
    <t>180</t>
  </si>
  <si>
    <t>220711086</t>
  </si>
  <si>
    <t>Montáž a zapojenie CO-plyn detektoru</t>
  </si>
  <si>
    <t>182</t>
  </si>
  <si>
    <t>40462020702</t>
  </si>
  <si>
    <t>Detektor úniku oxidu uhoľnatého  pre ústredňu</t>
  </si>
  <si>
    <t>184</t>
  </si>
  <si>
    <t>40462020703</t>
  </si>
  <si>
    <t>Detektor úniku horľavých plynov (metán) pre ústredňu</t>
  </si>
  <si>
    <t>186</t>
  </si>
  <si>
    <t>2207111001</t>
  </si>
  <si>
    <t>Montáž skrinky ústredne detektorov plynu, vrátane zámku a napájacieho zdroja</t>
  </si>
  <si>
    <t>188</t>
  </si>
  <si>
    <t>40462020701</t>
  </si>
  <si>
    <t>Ústredňa detektorov úniku plynu napájanie AC230V, 50Hz, IP53</t>
  </si>
  <si>
    <t>190</t>
  </si>
  <si>
    <t>36-M</t>
  </si>
  <si>
    <t>Montáž prevádzkových, meracích a regulačných zariadení</t>
  </si>
  <si>
    <t>360410405</t>
  </si>
  <si>
    <t>Montáž priestorového snímača teploty, termostatu</t>
  </si>
  <si>
    <t>192</t>
  </si>
  <si>
    <t>389610000611</t>
  </si>
  <si>
    <t>Priestorvý priemyselný termostat - rozpínací kontakt 230V/6A, IP44</t>
  </si>
  <si>
    <t>194</t>
  </si>
  <si>
    <t>3614201151</t>
  </si>
  <si>
    <t>Montáž snímača pre regulátor teploty - typ snímača príložný (snímač je dodávkou ÚK)</t>
  </si>
  <si>
    <t>196</t>
  </si>
  <si>
    <t>3614201152</t>
  </si>
  <si>
    <t>Montáž snímača pre regulátor teploty - typ snímača vonkajší (snímač je dodávkou ÚK)</t>
  </si>
  <si>
    <t>198</t>
  </si>
  <si>
    <t>361420116</t>
  </si>
  <si>
    <t>Montáž snímača pre regulátor teploty - typ snímača do jímky (snímač je dodávkou ÚK)</t>
  </si>
  <si>
    <t>200</t>
  </si>
  <si>
    <t>MaR22152023</t>
  </si>
  <si>
    <t>202</t>
  </si>
  <si>
    <t>MaR22152024</t>
  </si>
  <si>
    <t>204</t>
  </si>
  <si>
    <t>OST</t>
  </si>
  <si>
    <t>Ostatné</t>
  </si>
  <si>
    <t>OST-001</t>
  </si>
  <si>
    <t>Odborná prehliadka a skúška elektrických zariadení</t>
  </si>
  <si>
    <t>262144</t>
  </si>
  <si>
    <t>206</t>
  </si>
  <si>
    <t>OST-002</t>
  </si>
  <si>
    <t>Demontáž pôvodnej elektroinštalácie</t>
  </si>
  <si>
    <t>208</t>
  </si>
  <si>
    <t>OST-003</t>
  </si>
  <si>
    <t>Práce spojené s dozbrojením rozvádzača RS vrátane montážneho materiálu a prepájacích vodičov</t>
  </si>
  <si>
    <t>210</t>
  </si>
  <si>
    <t>4 - Ústredné vykurovanie</t>
  </si>
  <si>
    <t xml:space="preserve">HSV - Práce a dodávky HSV   </t>
  </si>
  <si>
    <t xml:space="preserve">    9 - Ostatné konštrukcie a práce-búranie   </t>
  </si>
  <si>
    <t xml:space="preserve">PSV - Práce a dodávky PSV   </t>
  </si>
  <si>
    <t xml:space="preserve">    713 - Izolácie tepelné   </t>
  </si>
  <si>
    <t xml:space="preserve">    731 - Ústredné kúrenie, kotolne   </t>
  </si>
  <si>
    <t xml:space="preserve">    732 - Ústredné kúrenie, strojovne   </t>
  </si>
  <si>
    <t xml:space="preserve">    733 - Ústredné kúrenie, rozvodné potrubie   </t>
  </si>
  <si>
    <t xml:space="preserve">    734 - Ústredné kúrenie, armatúry.   </t>
  </si>
  <si>
    <t xml:space="preserve">    735 - Ústredné kúrenie, vykurovacie telesá   </t>
  </si>
  <si>
    <t xml:space="preserve">    783 - Dokončovacie práce - nátery   </t>
  </si>
  <si>
    <t xml:space="preserve">HZS - Hodinové zúčtovacie sadzby   </t>
  </si>
  <si>
    <t xml:space="preserve">Práce a dodávky HSV   </t>
  </si>
  <si>
    <t xml:space="preserve">Ostatné konštrukcie a práce-búranie   </t>
  </si>
  <si>
    <t>941955003.S</t>
  </si>
  <si>
    <t>Lešenie ľahké pracovné pomocné s výškou lešeňovej podlahy nad 1,90 do 2,50 m</t>
  </si>
  <si>
    <t>971033131.S</t>
  </si>
  <si>
    <t>Vybúranie otvoru v murive tehl. priemeru profilu do 60 mm hr. do 150 mm,  -0,00100t</t>
  </si>
  <si>
    <t>971033161.S</t>
  </si>
  <si>
    <t>Vybúranie otvoru v murive tehl. priemeru profilu do 60 mm hr. do 600 mm,  -0,00200t</t>
  </si>
  <si>
    <t>972056003.S</t>
  </si>
  <si>
    <t>Jadrové vrty diamantovými korunkami do D 40 mm do stropov - železobetónových -0,00003t</t>
  </si>
  <si>
    <t>972056005.S</t>
  </si>
  <si>
    <t>Jadrové vrty diamantovými korunkami do D 60 mm do stropov - železobetónových -0,00007t</t>
  </si>
  <si>
    <t>974042554.S</t>
  </si>
  <si>
    <t>Vysekanie rýh v betónovej dlažbe do hĺbky 100 mm a šírky do 150 mm,  -0,03300t</t>
  </si>
  <si>
    <t>979011111.S</t>
  </si>
  <si>
    <t>Zvislá doprava sutiny a vybúraných hmôt za prvé podlažie nad alebo pod základným podlažím</t>
  </si>
  <si>
    <t>979011121.S</t>
  </si>
  <si>
    <t>Zvislá doprava sutiny a vybúraných hmôt za každé ďalšie podlažie</t>
  </si>
  <si>
    <t xml:space="preserve">Práce a dodávky PSV   </t>
  </si>
  <si>
    <t>713</t>
  </si>
  <si>
    <t xml:space="preserve">Izolácie tepelné   </t>
  </si>
  <si>
    <t>713482121.S</t>
  </si>
  <si>
    <t>Montáž trubíc z PE, hr.15-20 mm,vnút.priemer do 38 mm</t>
  </si>
  <si>
    <t>283310004500</t>
  </si>
  <si>
    <t>Poznámka k položke:_x000D_
Tepelná izolácia z polyetylénu (PEF) vhodná na izolovanie rozvodov teplej vody a vykurovania.  Súčiniteľ' tepelnej vodivosti  ?40°C=0.040W/m.K. Reakcia na oheň E.</t>
  </si>
  <si>
    <t>283310004600</t>
  </si>
  <si>
    <t>713482131.S</t>
  </si>
  <si>
    <t>Montáž trubíc z PE, hr.30 mm,vnút.priemer do 38 mm</t>
  </si>
  <si>
    <t>283310006200</t>
  </si>
  <si>
    <t>283310006300</t>
  </si>
  <si>
    <t>283310006400</t>
  </si>
  <si>
    <t>713482132.S</t>
  </si>
  <si>
    <t>Montáž trubíc z PE, hr.30 mm,vnút.priemer 39-70 mm</t>
  </si>
  <si>
    <t>283310006500</t>
  </si>
  <si>
    <t>713412116.S</t>
  </si>
  <si>
    <t>Montáž izolácie tepelnej potrubia puzdrami z minerálnej vlny DN 50</t>
  </si>
  <si>
    <t>283310034400.S</t>
  </si>
  <si>
    <t>Izolačné púzdro z čadičovej vlny s hliníkovou fóliou AL, vnútorný priemer d 54 mm, hr. 50 mm</t>
  </si>
  <si>
    <t>713412117.S</t>
  </si>
  <si>
    <t>Montáž izolácie tepelnej potrubia puzdrami z minerálnej vlny DN 65</t>
  </si>
  <si>
    <t>283310037800.S</t>
  </si>
  <si>
    <t>Izolačné púzdro z čadičovej vlny s hliníkovou fóliou AL, vnútorný priemer d 76 mm, hr. 80 mm</t>
  </si>
  <si>
    <t>713412118.S</t>
  </si>
  <si>
    <t>Montáž izolácie tepelnej potrubia puzdrami z minerálnej vlny DN 80</t>
  </si>
  <si>
    <t>283310038600.S</t>
  </si>
  <si>
    <t>Izolačné púzdro z čadičovej vlny s hliníkovou fóliou AL, vnútorný priemer d 89 mm, hr. 80 mm</t>
  </si>
  <si>
    <t>713530320.S</t>
  </si>
  <si>
    <t>Montáž protipožiarnych stenových prestupov potrubí DN otvoru/DN potrubia 52/32 mm izolované tmelom El90-180, s vloženou TI</t>
  </si>
  <si>
    <t>449410002710.S</t>
  </si>
  <si>
    <t>Protipožiarny silikónový tmel, objem 310 ml, zabezpečuje dilatácie protipožiarnych spojov a prestupov potrubí</t>
  </si>
  <si>
    <t>631450000500.S</t>
  </si>
  <si>
    <t>Rohož z minerálnej vlny hr. 60 mm s pozinkovaným pletivom do 640°C, na izoláciu rovinných i zakrivených plôch</t>
  </si>
  <si>
    <t>713530340.S</t>
  </si>
  <si>
    <t>Montáž protipožiarnych stenových prestupov potrubí DN otvoru/DN potrubia 82/50 mm izolované tmelom El90-180, s vloženou TI</t>
  </si>
  <si>
    <t>713530350.S</t>
  </si>
  <si>
    <t>Montáž protipožiarnych stenových prestupov potrubí DN otvoru/DN potrubia 107/82 mm izolované tmelom El90-180, s vloženou TI</t>
  </si>
  <si>
    <t>731</t>
  </si>
  <si>
    <t xml:space="preserve">Ústredné kúrenie, kotolne   </t>
  </si>
  <si>
    <t>731200829</t>
  </si>
  <si>
    <t>Demontáž kotla oceľového na kvapalné alebo plynné palivá s výkonom nad 100 do 125 kW,  -0,54225t</t>
  </si>
  <si>
    <t>731200829.1</t>
  </si>
  <si>
    <t>Demontáž dymovodov a komínov jestv. kotlov</t>
  </si>
  <si>
    <t>731391814.S</t>
  </si>
  <si>
    <t>Vypúšťanie vody z kotla do kanalizácie samospádom o v. pl.kotla nad 20 do 50 m2</t>
  </si>
  <si>
    <t>731890801</t>
  </si>
  <si>
    <t>Vnútrostaveniskové premiestnenie vybúraných hmôt kotolní vodorovne do 6 m</t>
  </si>
  <si>
    <t>731161030.S</t>
  </si>
  <si>
    <t>Montáž plynového kotla stacionárneho kondenzačného 401-650 kW</t>
  </si>
  <si>
    <t>HOV 7018934</t>
  </si>
  <si>
    <t>HOV 6034576</t>
  </si>
  <si>
    <t>HOV 6049501</t>
  </si>
  <si>
    <t>HOV 6054637</t>
  </si>
  <si>
    <t>HOV 6024764</t>
  </si>
  <si>
    <t>HOV 6034556</t>
  </si>
  <si>
    <t>HOV 6034558</t>
  </si>
  <si>
    <t>SCHIE  001</t>
  </si>
  <si>
    <t>SCHIE  002</t>
  </si>
  <si>
    <t>SCHIE  003</t>
  </si>
  <si>
    <t>SCHIE  004</t>
  </si>
  <si>
    <t>P M091</t>
  </si>
  <si>
    <t>Prenájom plošiny</t>
  </si>
  <si>
    <t>998731201</t>
  </si>
  <si>
    <t>Presun hmôt pre kotolne umiestnené vo výške (hĺbke) do 6 m</t>
  </si>
  <si>
    <t>732</t>
  </si>
  <si>
    <t xml:space="preserve">Ústredné kúrenie, strojovne   </t>
  </si>
  <si>
    <t>732110812.S</t>
  </si>
  <si>
    <t>Demontáž telesa rozdeľovača a zberača nad DN 100 do 200,  -0,09358t (2 x3m)</t>
  </si>
  <si>
    <t>732212815.S</t>
  </si>
  <si>
    <t>Demontáž ohrievača zásobníkového stojatého objemu do 1600 l,  -0,51196t</t>
  </si>
  <si>
    <t>732214813.S</t>
  </si>
  <si>
    <t>Demontáž ohrievača zásobníkového, vypustenie vody z ohrievača objemu do 630 l</t>
  </si>
  <si>
    <t>732291811.S</t>
  </si>
  <si>
    <t>Demontáž vykurovacieho telesa elektrického 220 V/380 do 3500 W,  -0,00203t</t>
  </si>
  <si>
    <t>732320812</t>
  </si>
  <si>
    <t>Demontáž nádrže beztlakovej alebo tlakovej, odpojenie od rozvodov potrubia nádrže objemu do 100 l /anuloid, VDZ, exp/</t>
  </si>
  <si>
    <t>732324812</t>
  </si>
  <si>
    <t>Demontáž nádrže beztlakovej alebo tlakovej, vypúšťanie vody z nádrže objemu do 100 l</t>
  </si>
  <si>
    <t>732420812</t>
  </si>
  <si>
    <t>Demontáž čerpadla obehového špirálového (do potrubia) DN 40,  -0,02100t</t>
  </si>
  <si>
    <t>732420813.S</t>
  </si>
  <si>
    <t>Demontáž čerpadla obehového špirálového (do potrubia) DN 50,  -0,02200t</t>
  </si>
  <si>
    <t>732481813.S</t>
  </si>
  <si>
    <t>Demontáž merača kondenzátu, vodomeru bubnového nad 3 do veľ.3,  -0,03537t</t>
  </si>
  <si>
    <t>732890801</t>
  </si>
  <si>
    <t>Vnútrostaveniskové premiestnenie vybúraných hmôt strojovní vodorovne 100 m z objektov výšky do 6 m</t>
  </si>
  <si>
    <t>732219220.S</t>
  </si>
  <si>
    <t>Montáž zásobníkového ohrievača vody pre ohrev pitnej vody v spojení s kotlami objem 500 l</t>
  </si>
  <si>
    <t>7015967</t>
  </si>
  <si>
    <t>732111404.S</t>
  </si>
  <si>
    <t>Montáž rozdeľovača a zberača združeného prietok Q 23 m3/h (modul 150 mm)</t>
  </si>
  <si>
    <t>M66457.2</t>
  </si>
  <si>
    <t>M66457.3</t>
  </si>
  <si>
    <t>M66258.871</t>
  </si>
  <si>
    <t>731291020.S</t>
  </si>
  <si>
    <t>Montáž rýchlomontážnej sady bez zmiešavača DN 25</t>
  </si>
  <si>
    <t>MEI 66813.30</t>
  </si>
  <si>
    <t>M66305.50</t>
  </si>
  <si>
    <t>pár</t>
  </si>
  <si>
    <t>731291080</t>
  </si>
  <si>
    <t>Montáž rýchlomontážnej sady s 3-cestným zmiešavačom DN 32</t>
  </si>
  <si>
    <t>MP66834.815M</t>
  </si>
  <si>
    <t>M66834.65</t>
  </si>
  <si>
    <t>66341</t>
  </si>
  <si>
    <t>731291100.S</t>
  </si>
  <si>
    <t>Montáž rýchlomontážnej sady s 3-cestným zmiešavačom DN 65</t>
  </si>
  <si>
    <t>MP66549.101M</t>
  </si>
  <si>
    <t>M66345.7</t>
  </si>
  <si>
    <t>M66259.47</t>
  </si>
  <si>
    <t>732331021.S</t>
  </si>
  <si>
    <t>Montáž expanznej nádoby tlak do 6 bar s membránou 100 l</t>
  </si>
  <si>
    <t>484630006700.S</t>
  </si>
  <si>
    <t>7613100</t>
  </si>
  <si>
    <t>Poznámka k položke:_x000D_
Servisná uztváracia armatúra s vypúšťaním. Bezpečnostný uzáver pre údržbu a demontáž expanzných nádob Reflex s vypúšťaním na strane nádoby.</t>
  </si>
  <si>
    <t>732332003.S</t>
  </si>
  <si>
    <t>Montáž základnej nádoby pre kompresorový expanzný automat bez riadiacej jednotky kompresora 6 bar objem 300 l</t>
  </si>
  <si>
    <t>732332060.S</t>
  </si>
  <si>
    <t>Montáž riadiacej jednotky základnej nádoby s jedným kompresorom 90/1 (230 V), umiestnenie na nádobe</t>
  </si>
  <si>
    <t>RE 8800300</t>
  </si>
  <si>
    <t>RE 7945600</t>
  </si>
  <si>
    <t>RE 9119711</t>
  </si>
  <si>
    <t>RE 1111299</t>
  </si>
  <si>
    <t>RE 1111276</t>
  </si>
  <si>
    <t>RE 1111277</t>
  </si>
  <si>
    <t>RE 1111162</t>
  </si>
  <si>
    <t>RE 1111167</t>
  </si>
  <si>
    <t>CHUV príslušenstvo Soľ tabletová (bal. 25 kg)</t>
  </si>
  <si>
    <t>RE 7945650</t>
  </si>
  <si>
    <t>Uvedenie do prevádzky CHÚV</t>
  </si>
  <si>
    <t>VZT M091</t>
  </si>
  <si>
    <t>Dopojenie uzla VZT</t>
  </si>
  <si>
    <t>998732201.S</t>
  </si>
  <si>
    <t>Presun hmôt pre strojovne v objektoch výšky do 6 m</t>
  </si>
  <si>
    <t>733</t>
  </si>
  <si>
    <t xml:space="preserve">Ústredné kúrenie, rozvodné potrubie   </t>
  </si>
  <si>
    <t>733110803</t>
  </si>
  <si>
    <t>Demontáž potrubia z oceľových rúrok závitových do DN 15,  -0,00100t</t>
  </si>
  <si>
    <t>733110806</t>
  </si>
  <si>
    <t>Demontáž potrubia z oceľových rúrok závitových nad 15 do DN 32,  -0,00320t</t>
  </si>
  <si>
    <t>733110808</t>
  </si>
  <si>
    <t>Demontáž potrubia z oceľových rúrok závitových nad 32 do DN 50,  -0,00532t</t>
  </si>
  <si>
    <t>733110810.S</t>
  </si>
  <si>
    <t>Demontáž potrubia z oceľových rúrok závitových nad 50 do DN 80,  -0,00858t</t>
  </si>
  <si>
    <t>733120832.S</t>
  </si>
  <si>
    <t>Demontáž potrubia z oceľových rúrok hladkých nad 89 do D 133,  -0,01384t</t>
  </si>
  <si>
    <t>733890803.S</t>
  </si>
  <si>
    <t>Vnútrostav. premiestnenie vybúraných hmôt rozvodov potrubia vodorovne do 100 m z obj. výš. do 24m</t>
  </si>
  <si>
    <t>733111105</t>
  </si>
  <si>
    <t>Potrubie z rúrok závitových oceľových bezšvových bežných nízkotlakových DN 25</t>
  </si>
  <si>
    <t>733111106</t>
  </si>
  <si>
    <t>Potrubie z rúrok závitových oceľových bezšvových bežných nízkotlakových DN 32</t>
  </si>
  <si>
    <t>733113115</t>
  </si>
  <si>
    <t>Potrubie z rúrok závitových Príplatok k cene za zhotovenie prípojky z oceľ. rúrok závitových DN 25</t>
  </si>
  <si>
    <t>733113116.S</t>
  </si>
  <si>
    <t>Potrubie z rúrok závitových Príplatok k cene za zhotovenie prípojky z oceľ. rúrok závitových DN 32</t>
  </si>
  <si>
    <t>212</t>
  </si>
  <si>
    <t>733121125.S</t>
  </si>
  <si>
    <t>Potrubie z rúrok hladkých bezšvových nízkotlakových priemer 89/3,6</t>
  </si>
  <si>
    <t>214</t>
  </si>
  <si>
    <t>733123125.S</t>
  </si>
  <si>
    <t>Príplatok za zhotovenie prípojky z hladkých rúrok priemer 89/3,6</t>
  </si>
  <si>
    <t>216</t>
  </si>
  <si>
    <t>733125003.S</t>
  </si>
  <si>
    <t>Potrubie z uhlíkovej ocele spájané lisovaním 15x1,2 (dodávka a montáž)</t>
  </si>
  <si>
    <t>218</t>
  </si>
  <si>
    <t>733125006.S</t>
  </si>
  <si>
    <t>Potrubie z uhlíkovej ocele spájané lisovaním 18x1,2</t>
  </si>
  <si>
    <t>220</t>
  </si>
  <si>
    <t>733125009.S</t>
  </si>
  <si>
    <t>Potrubie z uhlíkovej ocele spájané lisovaním 22x1,5</t>
  </si>
  <si>
    <t>222</t>
  </si>
  <si>
    <t>733125012.S</t>
  </si>
  <si>
    <t>Potrubie z uhlíkovej ocele spájané lisovaním 28x1,5</t>
  </si>
  <si>
    <t>224</t>
  </si>
  <si>
    <t>733125015.S</t>
  </si>
  <si>
    <t>Potrubie z uhlíkovej ocele spájané lisovaním 35x1,5</t>
  </si>
  <si>
    <t>226</t>
  </si>
  <si>
    <t>733125018.S</t>
  </si>
  <si>
    <t>Potrubie z uhlíkovej ocele spájané lisovaním 42x1,5</t>
  </si>
  <si>
    <t>228</t>
  </si>
  <si>
    <t>733125021.S</t>
  </si>
  <si>
    <t>Potrubie z uhlíkovej ocele spájané lisovaním 54x1,5</t>
  </si>
  <si>
    <t>230</t>
  </si>
  <si>
    <t>733125024.S</t>
  </si>
  <si>
    <t>Potrubie z uhlíkovej ocele spájané lisovaním 76x2,0</t>
  </si>
  <si>
    <t>232</t>
  </si>
  <si>
    <t>733141006.S</t>
  </si>
  <si>
    <t>Potrubie z nerezových rúrok spájaných lisovaním dxt 22x1,2 mm</t>
  </si>
  <si>
    <t>234</t>
  </si>
  <si>
    <t>733141009.S</t>
  </si>
  <si>
    <t>Potrubie z nerezových rúrok spájaných lisovaním dxt 28x1,2 mm</t>
  </si>
  <si>
    <t>236</t>
  </si>
  <si>
    <t>733126035</t>
  </si>
  <si>
    <t>Montáž tvarovky - redukcie DN 100 privarením</t>
  </si>
  <si>
    <t>238</t>
  </si>
  <si>
    <t>316170013500</t>
  </si>
  <si>
    <t>Redukcia varná DN 100/80, d 114,3/88,9 mm, hr. steny 3,6/3,2 mm, z čiernej uhlíkovej ocele</t>
  </si>
  <si>
    <t>240</t>
  </si>
  <si>
    <t>733126095.S</t>
  </si>
  <si>
    <t>Montáž tvarovky - koleno DN 80 privarením</t>
  </si>
  <si>
    <t>242</t>
  </si>
  <si>
    <t>316170006400</t>
  </si>
  <si>
    <t>Koleno varné DN 80, d 88,9 mm, hr. steny 3,2 mm, z čiernej uhlíkovej ocele</t>
  </si>
  <si>
    <t>244</t>
  </si>
  <si>
    <t>123</t>
  </si>
  <si>
    <t>733190107</t>
  </si>
  <si>
    <t>Tlaková skúška potrubia z oceľových rúrok závitových</t>
  </si>
  <si>
    <t>246</t>
  </si>
  <si>
    <t>733190217</t>
  </si>
  <si>
    <t>Tlaková skúška potrubia z oceľových rúrok do priem. 89/5</t>
  </si>
  <si>
    <t>248</t>
  </si>
  <si>
    <t>125</t>
  </si>
  <si>
    <t>733191201i</t>
  </si>
  <si>
    <t>Tlaková skúška potrubia z uhlikovej lisovanej ocele do D35</t>
  </si>
  <si>
    <t>250</t>
  </si>
  <si>
    <t>733191202.S</t>
  </si>
  <si>
    <t>Tlaková skúška potrubia z uhlikovej lisovanej ocele nad 35 do 64 mm</t>
  </si>
  <si>
    <t>252</t>
  </si>
  <si>
    <t>127</t>
  </si>
  <si>
    <t>733191203.S</t>
  </si>
  <si>
    <t>Tlaková skúška potrubia z uhlikovej lisovanej ocele nad 64 do 108 mm</t>
  </si>
  <si>
    <t>254</t>
  </si>
  <si>
    <t>PC M.733</t>
  </si>
  <si>
    <t>Uloženia, závesy rozvodu UVK</t>
  </si>
  <si>
    <t>734</t>
  </si>
  <si>
    <t xml:space="preserve">Ústredné kúrenie, armatúry.   </t>
  </si>
  <si>
    <t>129</t>
  </si>
  <si>
    <t>734190818</t>
  </si>
  <si>
    <t>Demontáž príruby rozpojenie prírubového spoja nad 50 do DN 100</t>
  </si>
  <si>
    <t>258</t>
  </si>
  <si>
    <t>734100822.S</t>
  </si>
  <si>
    <t>Demontáž armatúry prírubovej s tromi prírubami nad 50 do DN 100,  -0,05400t</t>
  </si>
  <si>
    <t>260</t>
  </si>
  <si>
    <t>131</t>
  </si>
  <si>
    <t>734200821</t>
  </si>
  <si>
    <t>Demontáž armatúry závitovej s dvomi závitmi do G 1/2 -0,00045t</t>
  </si>
  <si>
    <t>262</t>
  </si>
  <si>
    <t>734200823</t>
  </si>
  <si>
    <t>Demontáž armatúry závitovej s dvomi závitmi nad 1 do G 6/4,  -0,00200t</t>
  </si>
  <si>
    <t>264</t>
  </si>
  <si>
    <t>133</t>
  </si>
  <si>
    <t>734200824</t>
  </si>
  <si>
    <t>Demontáž armatúry závitovej s dvomi závitmi nad 6/4 do G 2,  -0,00350t</t>
  </si>
  <si>
    <t>266</t>
  </si>
  <si>
    <t>734200832.S</t>
  </si>
  <si>
    <t>Demontáž armatúry s tromi závitmi nad 1/2 do G 1,  -0,00151t</t>
  </si>
  <si>
    <t>268</t>
  </si>
  <si>
    <t>135</t>
  </si>
  <si>
    <t>734200833.S</t>
  </si>
  <si>
    <t>Demontáž armatúry s tromi závitmi nad 1 do G 6/4,  -0,00398t</t>
  </si>
  <si>
    <t>270</t>
  </si>
  <si>
    <t>734890801</t>
  </si>
  <si>
    <t>Vnútrostaveniskové premiestnenie vybúraných hmôt armatúr do 6m</t>
  </si>
  <si>
    <t>272</t>
  </si>
  <si>
    <t>137</t>
  </si>
  <si>
    <t>734173218.S</t>
  </si>
  <si>
    <t>Prírubový spoj PN 0,6/I, 200 °C DN 100 (dopojenie rozdeľovača)</t>
  </si>
  <si>
    <t>274</t>
  </si>
  <si>
    <t>734162010</t>
  </si>
  <si>
    <t>Montáž filtra/odkaľovača DN 80 /EXDIRT/</t>
  </si>
  <si>
    <t>276</t>
  </si>
  <si>
    <t>139</t>
  </si>
  <si>
    <t>8252120</t>
  </si>
  <si>
    <t>278</t>
  </si>
  <si>
    <t>Poznámka k položke:_x000D_
Odstraňuje kaly cirkulujúce v systéme, minimálna údržba, minimálna tlaková strata, nepretržitá prevádzka,  mat. oceľ. Pripojenie varné.</t>
  </si>
  <si>
    <t>734173217.S</t>
  </si>
  <si>
    <t>Prírubový spoj PN 0,6/I, 200 °C DN 80</t>
  </si>
  <si>
    <t>280</t>
  </si>
  <si>
    <t>141</t>
  </si>
  <si>
    <t>734192025.S</t>
  </si>
  <si>
    <t>Montáž medziprírubovej uzatváracej klapky DN 80</t>
  </si>
  <si>
    <t>282</t>
  </si>
  <si>
    <t>J9.120.080</t>
  </si>
  <si>
    <t>284</t>
  </si>
  <si>
    <t>143</t>
  </si>
  <si>
    <t>734224006.S</t>
  </si>
  <si>
    <t>Montáž guľového kohúta závitového G 1/2</t>
  </si>
  <si>
    <t>286</t>
  </si>
  <si>
    <t>8363R004</t>
  </si>
  <si>
    <t>288</t>
  </si>
  <si>
    <t>Poznámka k položke:_x000D_
PN 50 - 1/2&amp;rdquo;, PN 40 - 3/4&amp;rdquo; , PN 25 - 1&amp;quot;až 6/4&amp;rdquo;, PN 16 - 2&amp;rdquo;, PN 10 - 2 1/2&amp;rdquo; až 4&amp;rdquo; T = -20 °;C až +120 °;C závit vnútorný _ vnútorný FF, vyhotovenie páčka materiál niklovaná mosadz CW617N ATEST na pitnú vodu, RUVZ Poprad</t>
  </si>
  <si>
    <t>145</t>
  </si>
  <si>
    <t>734224009.S</t>
  </si>
  <si>
    <t>Montáž guľového kohúta závitového G 3/4</t>
  </si>
  <si>
    <t>290</t>
  </si>
  <si>
    <t>8363R005</t>
  </si>
  <si>
    <t>292</t>
  </si>
  <si>
    <t>147</t>
  </si>
  <si>
    <t>734224012.S</t>
  </si>
  <si>
    <t>Montáž guľového kohúta závitového G 1</t>
  </si>
  <si>
    <t>294</t>
  </si>
  <si>
    <t>8363R006</t>
  </si>
  <si>
    <t>296</t>
  </si>
  <si>
    <t>149</t>
  </si>
  <si>
    <t>734224015.S</t>
  </si>
  <si>
    <t>Montáž guľového kohúta závitového G 5/4</t>
  </si>
  <si>
    <t>298</t>
  </si>
  <si>
    <t>8363R007</t>
  </si>
  <si>
    <t>300</t>
  </si>
  <si>
    <t>151</t>
  </si>
  <si>
    <t>734223120</t>
  </si>
  <si>
    <t>Montáž ventilu závitového termostatického priameho/rohového jednoregulačného G 1/2</t>
  </si>
  <si>
    <t>302</t>
  </si>
  <si>
    <t>1773381</t>
  </si>
  <si>
    <t>304</t>
  </si>
  <si>
    <t>153</t>
  </si>
  <si>
    <t>734209112</t>
  </si>
  <si>
    <t>Montáž závitovej armatúry s 2 závitmi do G 1/2</t>
  </si>
  <si>
    <t>306</t>
  </si>
  <si>
    <t>1393711</t>
  </si>
  <si>
    <t>308</t>
  </si>
  <si>
    <t>155</t>
  </si>
  <si>
    <t>1394811</t>
  </si>
  <si>
    <t>310</t>
  </si>
  <si>
    <t>734223257.S</t>
  </si>
  <si>
    <t>Montáž zverného šróbenia pre vykurovacie telesá</t>
  </si>
  <si>
    <t>312</t>
  </si>
  <si>
    <t>157</t>
  </si>
  <si>
    <t>1627615</t>
  </si>
  <si>
    <t>314</t>
  </si>
  <si>
    <t>1627618</t>
  </si>
  <si>
    <t>316</t>
  </si>
  <si>
    <t>159</t>
  </si>
  <si>
    <t>734223208</t>
  </si>
  <si>
    <t>Montáž termostatickej hlavice kvapalinovej jednoduchej</t>
  </si>
  <si>
    <t>318</t>
  </si>
  <si>
    <t>1920060</t>
  </si>
  <si>
    <t>320</t>
  </si>
  <si>
    <t>161</t>
  </si>
  <si>
    <t>1986140</t>
  </si>
  <si>
    <t>322</t>
  </si>
  <si>
    <t>734223150.S</t>
  </si>
  <si>
    <t>Montáž vyvažovacieho ventilu priameho pre kúrenie DN 15</t>
  </si>
  <si>
    <t>324</t>
  </si>
  <si>
    <t>163</t>
  </si>
  <si>
    <t>1421701</t>
  </si>
  <si>
    <t>326</t>
  </si>
  <si>
    <t>734223152.S</t>
  </si>
  <si>
    <t>Montáž vyvažovacieho ventilu priameho pre kúrenie DN 20</t>
  </si>
  <si>
    <t>328</t>
  </si>
  <si>
    <t>165</t>
  </si>
  <si>
    <t>1421732</t>
  </si>
  <si>
    <t>330</t>
  </si>
  <si>
    <t>734223154.S</t>
  </si>
  <si>
    <t>Montáž vyvažovacieho ventilu priameho pre kúrenie DN 25</t>
  </si>
  <si>
    <t>332</t>
  </si>
  <si>
    <t>167</t>
  </si>
  <si>
    <t>1421733</t>
  </si>
  <si>
    <t>334</t>
  </si>
  <si>
    <t>734252130</t>
  </si>
  <si>
    <t>Montáž ventilu poistného rohového G 1</t>
  </si>
  <si>
    <t>336</t>
  </si>
  <si>
    <t>169</t>
  </si>
  <si>
    <t>HOV 10</t>
  </si>
  <si>
    <t>338</t>
  </si>
  <si>
    <t>691520.80</t>
  </si>
  <si>
    <t>340</t>
  </si>
  <si>
    <t>171</t>
  </si>
  <si>
    <t>734213260</t>
  </si>
  <si>
    <t>Montáž ventilu odvzdušňovacieho závitového automatického G 3/8 so spätnou klapkou</t>
  </si>
  <si>
    <t>342</t>
  </si>
  <si>
    <t>I00400620</t>
  </si>
  <si>
    <t>344</t>
  </si>
  <si>
    <t>173</t>
  </si>
  <si>
    <t>I00402080</t>
  </si>
  <si>
    <t>346</t>
  </si>
  <si>
    <t>734291113</t>
  </si>
  <si>
    <t>Ostané armatúry, kohútik plniaci a vypúšťací normy 13 7061, PN 1,0/100st. C G 1/2</t>
  </si>
  <si>
    <t>348</t>
  </si>
  <si>
    <t>175</t>
  </si>
  <si>
    <t>734240010.S</t>
  </si>
  <si>
    <t>Montáž spätnej klapky závitovej G 1</t>
  </si>
  <si>
    <t>350</t>
  </si>
  <si>
    <t>I08030100</t>
  </si>
  <si>
    <t>352</t>
  </si>
  <si>
    <t>177</t>
  </si>
  <si>
    <t>734291340.S</t>
  </si>
  <si>
    <t>Montáž filtra závitového G 1</t>
  </si>
  <si>
    <t>354</t>
  </si>
  <si>
    <t>422010003100</t>
  </si>
  <si>
    <t>356</t>
  </si>
  <si>
    <t>179</t>
  </si>
  <si>
    <t>734412240</t>
  </si>
  <si>
    <t>Montáž teplomeru technického axiálneho priemer 100 mm dĺžka 100 mm</t>
  </si>
  <si>
    <t>358</t>
  </si>
  <si>
    <t>TA8012007</t>
  </si>
  <si>
    <t>360</t>
  </si>
  <si>
    <t>181</t>
  </si>
  <si>
    <t>734424140.1</t>
  </si>
  <si>
    <t>Montáž tlakomera radiálneho priemer 100 mm</t>
  </si>
  <si>
    <t>362</t>
  </si>
  <si>
    <t>388410000200.S</t>
  </si>
  <si>
    <t>Tlakomer deformačný kruhový d 100 mm</t>
  </si>
  <si>
    <t>364</t>
  </si>
  <si>
    <t>183</t>
  </si>
  <si>
    <t>388430002500.S</t>
  </si>
  <si>
    <t>Ventil uzatvárací pre manometer, pripojenie 1/2"x3/8"</t>
  </si>
  <si>
    <t>366</t>
  </si>
  <si>
    <t>998734203</t>
  </si>
  <si>
    <t>Presun hmôt pre armatúry v objektoch výšky nad 6 do 24 m</t>
  </si>
  <si>
    <t>368</t>
  </si>
  <si>
    <t>735</t>
  </si>
  <si>
    <t xml:space="preserve">Ústredné kúrenie, vykurovacie telesá   </t>
  </si>
  <si>
    <t>185</t>
  </si>
  <si>
    <t>735111810.S</t>
  </si>
  <si>
    <t>Demontáž vykurovacích telies článkových,  -0,02380t</t>
  </si>
  <si>
    <t>370</t>
  </si>
  <si>
    <t>735151821</t>
  </si>
  <si>
    <t>Demontáž radiátora panelového dvojradového stavebnej dľžky do 1500 mm,  -0,02493t</t>
  </si>
  <si>
    <t>372</t>
  </si>
  <si>
    <t>187</t>
  </si>
  <si>
    <t>735151832.S</t>
  </si>
  <si>
    <t>Demontáž vykurovacieho telesa panelového trojradového stavebnej dĺžky nad 1500 do 2820 mm,  -0,07003t</t>
  </si>
  <si>
    <t>374</t>
  </si>
  <si>
    <t>735211822.S</t>
  </si>
  <si>
    <t>Demontáž registra z oceľových rúrok rebrového 76/3/156 do 6m s počtom prameňov 2,  -0,12842t</t>
  </si>
  <si>
    <t>376</t>
  </si>
  <si>
    <t>189</t>
  </si>
  <si>
    <t>735291800.S</t>
  </si>
  <si>
    <t>Demontáž konzol alebo držiakov vykurovacieho telesa, registra, konvektora do odpadu</t>
  </si>
  <si>
    <t>378</t>
  </si>
  <si>
    <t>735494811</t>
  </si>
  <si>
    <t>Vypúšťanie vody z vykurovacích sústav o v. pl. vykurovacích telies</t>
  </si>
  <si>
    <t>380</t>
  </si>
  <si>
    <t>191</t>
  </si>
  <si>
    <t>735890803.S</t>
  </si>
  <si>
    <t>Vnútrostaveniskové premiestnenie vybúraných hmôt vykurovacích telies do 24m</t>
  </si>
  <si>
    <t>382</t>
  </si>
  <si>
    <t>735154040.S</t>
  </si>
  <si>
    <t>Montáž vykurovacieho telesa panelového jednoradového 600 mm/ dĺžky 400-600 mm</t>
  </si>
  <si>
    <t>384</t>
  </si>
  <si>
    <t>193</t>
  </si>
  <si>
    <t>735154140.S</t>
  </si>
  <si>
    <t>Montáž vykurovacieho telesa panelového dvojradového výšky 600 mm/ dĺžky 400-600 mm</t>
  </si>
  <si>
    <t>386</t>
  </si>
  <si>
    <t>735154141.S</t>
  </si>
  <si>
    <t>Montáž vykurovacieho telesa panelového dvojradového výšky 600 mm/ dĺžky 700-900 mm</t>
  </si>
  <si>
    <t>388</t>
  </si>
  <si>
    <t>195</t>
  </si>
  <si>
    <t>735154142.S</t>
  </si>
  <si>
    <t>Montáž vykurovacieho telesa panelového dvojradového výšky 600 mm/ dĺžky 1000-1200 mm</t>
  </si>
  <si>
    <t>390</t>
  </si>
  <si>
    <t>735154143.S</t>
  </si>
  <si>
    <t>Montáž vykurovacieho telesa panelového dvojradového výšky 600 mm/ dĺžky 1400-1800 mm</t>
  </si>
  <si>
    <t>392</t>
  </si>
  <si>
    <t>197</t>
  </si>
  <si>
    <t>735154151.S</t>
  </si>
  <si>
    <t>Montáž vykurovacieho telesa panelového dvojradového výšky 900 mm/ dĺžky 700-900 mm</t>
  </si>
  <si>
    <t>394</t>
  </si>
  <si>
    <t>735154152.S</t>
  </si>
  <si>
    <t>Montáž vykurovacieho telesa panelového dvojradového výšky 900 mm/ dĺžky 1000-1200 mm</t>
  </si>
  <si>
    <t>396</t>
  </si>
  <si>
    <t>199</t>
  </si>
  <si>
    <t>735154213.S</t>
  </si>
  <si>
    <t>Montáž vykurovacieho telesa panelového trojradového výšky 300 mm/ dĺžky 1400-1800 mm</t>
  </si>
  <si>
    <t>398</t>
  </si>
  <si>
    <t>735154242.S</t>
  </si>
  <si>
    <t>Montáž vykurovacieho telesa panelového trojradového výšky 600 mm/ dĺžky 1000-1200 mm</t>
  </si>
  <si>
    <t>400</t>
  </si>
  <si>
    <t>201</t>
  </si>
  <si>
    <t>735154243.S</t>
  </si>
  <si>
    <t>Montáž vykurovacieho telesa panelového trojradového výšky 600 mm/ dĺžky 1400-1800 mm</t>
  </si>
  <si>
    <t>402</t>
  </si>
  <si>
    <t>735154244.S</t>
  </si>
  <si>
    <t>Montáž vykurovacieho telesa panelového tojradového výšky 600 mm/ dĺžky 2000-2600 mm</t>
  </si>
  <si>
    <t>404</t>
  </si>
  <si>
    <t>203</t>
  </si>
  <si>
    <t>735154252.S</t>
  </si>
  <si>
    <t>Montáž vykurovacieho telesa panelového trojradového výšky 900 mm/ dĺžky 1000-1200 mm</t>
  </si>
  <si>
    <t>406</t>
  </si>
  <si>
    <t>K00116006009016011</t>
  </si>
  <si>
    <t>408</t>
  </si>
  <si>
    <t>205</t>
  </si>
  <si>
    <t>K00216005009016011</t>
  </si>
  <si>
    <t>410</t>
  </si>
  <si>
    <t>K00216006009016011</t>
  </si>
  <si>
    <t>412</t>
  </si>
  <si>
    <t>207</t>
  </si>
  <si>
    <t>K00216008009016011</t>
  </si>
  <si>
    <t>414</t>
  </si>
  <si>
    <t>K00216010009016011</t>
  </si>
  <si>
    <t>416</t>
  </si>
  <si>
    <t>209</t>
  </si>
  <si>
    <t>K00216011009016011</t>
  </si>
  <si>
    <t>418</t>
  </si>
  <si>
    <t>K00216012009016011</t>
  </si>
  <si>
    <t>420</t>
  </si>
  <si>
    <t>211</t>
  </si>
  <si>
    <t>K00226008009016011</t>
  </si>
  <si>
    <t>422</t>
  </si>
  <si>
    <t>K00226009009016011</t>
  </si>
  <si>
    <t>424</t>
  </si>
  <si>
    <t>213</t>
  </si>
  <si>
    <t>K00226010009016011</t>
  </si>
  <si>
    <t>426</t>
  </si>
  <si>
    <t>K00226011009016011</t>
  </si>
  <si>
    <t>428</t>
  </si>
  <si>
    <t>215</t>
  </si>
  <si>
    <t>K00226012009016011</t>
  </si>
  <si>
    <t>430</t>
  </si>
  <si>
    <t>K00226014009016011</t>
  </si>
  <si>
    <t>432</t>
  </si>
  <si>
    <t>217</t>
  </si>
  <si>
    <t>K00229008009016011</t>
  </si>
  <si>
    <t>434</t>
  </si>
  <si>
    <t>K00229010009016011</t>
  </si>
  <si>
    <t>436</t>
  </si>
  <si>
    <t>219</t>
  </si>
  <si>
    <t>K00229012009016011</t>
  </si>
  <si>
    <t>438</t>
  </si>
  <si>
    <t>K00333016009016011</t>
  </si>
  <si>
    <t>440</t>
  </si>
  <si>
    <t>221</t>
  </si>
  <si>
    <t>K00333018009016011</t>
  </si>
  <si>
    <t>442</t>
  </si>
  <si>
    <t>K00336010009016011</t>
  </si>
  <si>
    <t>444</t>
  </si>
  <si>
    <t>223</t>
  </si>
  <si>
    <t>K00336012009016011</t>
  </si>
  <si>
    <t>446</t>
  </si>
  <si>
    <t>K00336014009016011</t>
  </si>
  <si>
    <t>448</t>
  </si>
  <si>
    <t>225</t>
  </si>
  <si>
    <t>K00336016009016011</t>
  </si>
  <si>
    <t>450</t>
  </si>
  <si>
    <t>K00336020009016011</t>
  </si>
  <si>
    <t>452</t>
  </si>
  <si>
    <t>227</t>
  </si>
  <si>
    <t>K00339010009016011</t>
  </si>
  <si>
    <t>454</t>
  </si>
  <si>
    <t>K00339012009016011</t>
  </si>
  <si>
    <t>456</t>
  </si>
  <si>
    <t>229</t>
  </si>
  <si>
    <t>KOR0176</t>
  </si>
  <si>
    <t>458</t>
  </si>
  <si>
    <t>735158120.S</t>
  </si>
  <si>
    <t>Vykurovacie telesá panelové dvojradové, tlaková skúška telesa vodou</t>
  </si>
  <si>
    <t>460</t>
  </si>
  <si>
    <t>231</t>
  </si>
  <si>
    <t>998735203.S</t>
  </si>
  <si>
    <t>Presun hmôt pre vykurovacie telesá v objektoch výšky nad 12 do 24 m</t>
  </si>
  <si>
    <t>462</t>
  </si>
  <si>
    <t xml:space="preserve">Dokončovacie práce - nátery   </t>
  </si>
  <si>
    <t>783424240</t>
  </si>
  <si>
    <t>Nátery kov.potr.a armatúr syntet. potrubie potrubie do DN 50 mm jednonás. 1x email a základný náter - 105µm</t>
  </si>
  <si>
    <t>464</t>
  </si>
  <si>
    <t>233</t>
  </si>
  <si>
    <t>783425250</t>
  </si>
  <si>
    <t>Nátery kov.potr.a armatúr syntet. potrubie do DN 100 mm jednonás. 1x email a základný náter - 105µm</t>
  </si>
  <si>
    <t>466</t>
  </si>
  <si>
    <t xml:space="preserve">Hodinové zúčtovacie sadzby   </t>
  </si>
  <si>
    <t>Stavebno montážne práce menej náročne, pomocné alebo manupulačné (Tr. 1) v rozsahu viac ako 8 hodín (vysprávky prestupov UVK)</t>
  </si>
  <si>
    <t>468</t>
  </si>
  <si>
    <t>235</t>
  </si>
  <si>
    <t>HZS000113</t>
  </si>
  <si>
    <t>Stavebno montážne práce náročné ucelené - odborné, tvorivé remeselné (Tr 3) v rozsahu viac ako 8 hodín - zaregulovanie systému, vykurovacia skúška</t>
  </si>
  <si>
    <t>470</t>
  </si>
  <si>
    <t>HZS000114</t>
  </si>
  <si>
    <t>472</t>
  </si>
  <si>
    <t>5 - Zdravotechnika</t>
  </si>
  <si>
    <t xml:space="preserve">    D2 - I. C 713 A04 TEPELNÉ IZOLÁCIE</t>
  </si>
  <si>
    <t xml:space="preserve">    D3 - II. C 721 A01 VNÚTORNÁ KANALIZÁCIA</t>
  </si>
  <si>
    <t xml:space="preserve">    D4 - III. C 721 A02 VNÚTORNÝ VODOVOD</t>
  </si>
  <si>
    <t xml:space="preserve">    D5 - IV. C 721 A04 STROJNÉ VYBAVENIE</t>
  </si>
  <si>
    <t xml:space="preserve">    D6 - V. C 721 A05 ZARIAĎOVACIE PREDMETY</t>
  </si>
  <si>
    <t xml:space="preserve">    D7 - VI. C 721 B01 DEMONTÁŽ VNÚTORNEJ KANALIZÁCIE</t>
  </si>
  <si>
    <t xml:space="preserve">    D8 - VII. C 721 B02 DEMONTÁŽ VNÚTORNÉHO VODOVODU</t>
  </si>
  <si>
    <t xml:space="preserve">    D9 - VIII. C 721 C01 OPRAVY VNÚTORNEJ KANALIZÁCIE</t>
  </si>
  <si>
    <t xml:space="preserve">    D10 - IX. C 721 C02 OPRAVY VNÚTORNÉHO VODOVODU</t>
  </si>
  <si>
    <t>I. C 713 A04 TEPELNÉ IZOLÁCIE</t>
  </si>
  <si>
    <t>PONUKA.01</t>
  </si>
  <si>
    <t>PONUKA.02</t>
  </si>
  <si>
    <t>PONUKA.03</t>
  </si>
  <si>
    <t>PONUKA.04</t>
  </si>
  <si>
    <t>713482111.S</t>
  </si>
  <si>
    <t>Montáž trubíc z PE, hr.do 10 mm, vnútorný priemer do 38mm</t>
  </si>
  <si>
    <t>713482112.S</t>
  </si>
  <si>
    <t>Montáž trubíc z PE, hr.do 10 mm, vnútorný priemer 39-70mm</t>
  </si>
  <si>
    <t>Montáž trubíc z PE, hr.30 mm, vnútorný priemer do 38mm</t>
  </si>
  <si>
    <t>Montáž trubíc z PE, hr.30 mm, vnútorný priemer 39-70mm</t>
  </si>
  <si>
    <t>998713201.S</t>
  </si>
  <si>
    <t>Presun hmôt pre izolácie tepelné v objektoch výšky do 6m</t>
  </si>
  <si>
    <t>998713294.S</t>
  </si>
  <si>
    <t>Príplatok za zväčšený presun nad vymedzenú najväčšiu dopravnú vzdialenosť do 1km</t>
  </si>
  <si>
    <t>D3</t>
  </si>
  <si>
    <t>II. C 721 A01 VNÚTORNÁ KANALIZÁCIA</t>
  </si>
  <si>
    <t>PONUKA.05</t>
  </si>
  <si>
    <t>PONUKA.06</t>
  </si>
  <si>
    <t>721172403.S</t>
  </si>
  <si>
    <t>Montáž odhlučneného odpadového potrubia DN50</t>
  </si>
  <si>
    <t>721194105.S</t>
  </si>
  <si>
    <t>Zriadenie prípojky na potrubí vyvedenie a upevnenie odpadových výpustiek</t>
  </si>
  <si>
    <t>PONUKA.07</t>
  </si>
  <si>
    <t>Montáž podlahového vpustu s zvislým odtokom DN100</t>
  </si>
  <si>
    <t>721290111.S</t>
  </si>
  <si>
    <t>Ostatné - skúška tesnosti kanalizácie v objektoch vodou do DN125</t>
  </si>
  <si>
    <t>721290123.S</t>
  </si>
  <si>
    <t>Ostatné - skúška tesnosti kanalizácie v objektoch dymom do DN300</t>
  </si>
  <si>
    <t>998721201.S</t>
  </si>
  <si>
    <t>Presun hmôt pre vnútornú kanalizáciu v objektoch výšky do 6m</t>
  </si>
  <si>
    <t>998721294.S</t>
  </si>
  <si>
    <t>Príplatok za zväčšený presun nad vymedzenú najväčšiu dopravnú vzdialenosť do1km</t>
  </si>
  <si>
    <t>D4</t>
  </si>
  <si>
    <t>III. C 721 A02 VNÚTORNÝ VODOVOD</t>
  </si>
  <si>
    <t>722161012.S</t>
  </si>
  <si>
    <t>Vodovodné potrubie z nerezových rúrok spájaných lisovaním D35 (DN25)</t>
  </si>
  <si>
    <t>722161015.S</t>
  </si>
  <si>
    <t>Vodovodné potrubie z nerezových rúrok spájaných lisovaním D42 (DN32)</t>
  </si>
  <si>
    <t>PONUKA.08</t>
  </si>
  <si>
    <t>Guľové kohúty s pákou - GK, 2 x vnútorný závit DN25</t>
  </si>
  <si>
    <t>PONUKA.09</t>
  </si>
  <si>
    <t>Guľové kohúty s pákou - GK, 2 x vnútorný závit DN32</t>
  </si>
  <si>
    <t>722221020.S</t>
  </si>
  <si>
    <t>Montáž guľového kohúta závitového priameho pre vodu DN25</t>
  </si>
  <si>
    <t>722221025.S</t>
  </si>
  <si>
    <t>Montáž guľového kohúta závitového priameho pre vodu DN32</t>
  </si>
  <si>
    <t>PONUKA.20</t>
  </si>
  <si>
    <t>722221082.S</t>
  </si>
  <si>
    <t>Montáž guľového kohúta vypúšťacieho závitového DN15</t>
  </si>
  <si>
    <t>PONUKA.21</t>
  </si>
  <si>
    <t>722221175.S</t>
  </si>
  <si>
    <t>Montáž poistného ventilu závitového pre vodu DN20</t>
  </si>
  <si>
    <t>PONUKA.22</t>
  </si>
  <si>
    <t>722221235.S</t>
  </si>
  <si>
    <t>Montáž redukčného závitového ventilu s manometrom DN32</t>
  </si>
  <si>
    <t>PONUKA.23</t>
  </si>
  <si>
    <t>PONUKA.24</t>
  </si>
  <si>
    <t>722221315.S</t>
  </si>
  <si>
    <t>Montáž spätnej klapky závitovej DN25</t>
  </si>
  <si>
    <t>722221320.S</t>
  </si>
  <si>
    <t>Montáž spätnej klapky závitovej DN32</t>
  </si>
  <si>
    <t>PONUKA.10</t>
  </si>
  <si>
    <t>PONUKA.11</t>
  </si>
  <si>
    <t>Montáž prietokovej armatúry 1"</t>
  </si>
  <si>
    <t>2104127447</t>
  </si>
  <si>
    <t>722290226.S</t>
  </si>
  <si>
    <t>Tlaková skúška vodovodného potrubia do DN50</t>
  </si>
  <si>
    <t>722290234.S</t>
  </si>
  <si>
    <t>Prepláchnutie a dezinfekcia vodovodného potrubia do DN80</t>
  </si>
  <si>
    <t>998722201.S</t>
  </si>
  <si>
    <t>Presun hmôt pre vnútorný vodovod v objektoch výšky do 6m</t>
  </si>
  <si>
    <t>998722294.S</t>
  </si>
  <si>
    <t>D5</t>
  </si>
  <si>
    <t>IV. C 721 A04 STROJNÉ VYBAVENIE</t>
  </si>
  <si>
    <t>PONUKA.12</t>
  </si>
  <si>
    <t>724312125.S</t>
  </si>
  <si>
    <t>Montáž tlakovej nádoby pre pitnú vodu, objem 33 l</t>
  </si>
  <si>
    <t>PONUKA.13</t>
  </si>
  <si>
    <t>PONUKA</t>
  </si>
  <si>
    <t>Montáž cirkulačného čerpadla</t>
  </si>
  <si>
    <t>PONUKA.14</t>
  </si>
  <si>
    <t>PONUKA.1</t>
  </si>
  <si>
    <t>Montáž tlakomera - manometra</t>
  </si>
  <si>
    <t>PONUKA.15</t>
  </si>
  <si>
    <t>Teplomer 0-120°C</t>
  </si>
  <si>
    <t>PONUKA.2</t>
  </si>
  <si>
    <t>Montáž teplomeru technického</t>
  </si>
  <si>
    <t>998724201.S</t>
  </si>
  <si>
    <t>Presun hmôt pre strojné vybavenie v objektoch výšky do 6m</t>
  </si>
  <si>
    <t>998724294.S</t>
  </si>
  <si>
    <t>D6</t>
  </si>
  <si>
    <t>V. C 721 A05 ZARIAĎOVACIE PREDMETY</t>
  </si>
  <si>
    <t>PONUKA.16</t>
  </si>
  <si>
    <t>725869380.S</t>
  </si>
  <si>
    <t>Montáž zápachových uzávierok ostatných typov</t>
  </si>
  <si>
    <t>998725201.S</t>
  </si>
  <si>
    <t>Presun hmôt pre zariaďovacie predmety v stavbe výšky do 6m</t>
  </si>
  <si>
    <t>998725294.S</t>
  </si>
  <si>
    <t>Príplatok za zväčšený presun nad vymedzenú najväčšiu dopravnú vzdialenosť mimo staveniska do 1km</t>
  </si>
  <si>
    <t>D7</t>
  </si>
  <si>
    <t>VI. C 721 B01 DEMONTÁŽ VNÚTORNEJ KANALIZÁCIE</t>
  </si>
  <si>
    <t>722130801.S</t>
  </si>
  <si>
    <t>Demontáž vpustu podlahového DN100</t>
  </si>
  <si>
    <t>722290821.S</t>
  </si>
  <si>
    <t>Vnútrostav. premiestnenie vybúraných hmôt vnútor. kanal. vodorovne do 100 m z budov vysokých do 6m</t>
  </si>
  <si>
    <t>D8</t>
  </si>
  <si>
    <t>VII. C 721 B02 DEMONTÁŽ VNÚTORNÉHO VODOVODU</t>
  </si>
  <si>
    <t>722130801.S.</t>
  </si>
  <si>
    <t>Demontáž potrubia z oceľových rúrok závitových do DN25</t>
  </si>
  <si>
    <t>722130801.S.1</t>
  </si>
  <si>
    <t>Demontáž potrubia z oceľových rúrok závitových do DN 40</t>
  </si>
  <si>
    <t>722290821.S.1</t>
  </si>
  <si>
    <t>Vnútrostav. premiestnenie vybúraných hmôt vnútorný vodovod vodorovne do 100 m z budov vysokých do 6m</t>
  </si>
  <si>
    <t>D9</t>
  </si>
  <si>
    <t>VIII. C 721 C01 OPRAVY VNÚTORNEJ KANALIZÁCIE</t>
  </si>
  <si>
    <t>721140915.S</t>
  </si>
  <si>
    <t>Prepojenie doterajšieho potrubia liatinového</t>
  </si>
  <si>
    <t>721140925.S</t>
  </si>
  <si>
    <t>Krátenie potrubia liatinového</t>
  </si>
  <si>
    <t>D10</t>
  </si>
  <si>
    <t>IX. C 721 C02 OPRAVY VNÚTORNÉHO VODOVODU</t>
  </si>
  <si>
    <t>722130913.S</t>
  </si>
  <si>
    <t>Prerezanie oceľovej rúrky závitovej do DN25</t>
  </si>
  <si>
    <t>722130916.S</t>
  </si>
  <si>
    <t>Prerezanie oceľovej rúrky závitovej do DN50</t>
  </si>
  <si>
    <t>722131933.S</t>
  </si>
  <si>
    <t>Prepojenie doterajšieho potrubia závitového DN25</t>
  </si>
  <si>
    <t>722131934.S</t>
  </si>
  <si>
    <t>Prepojenie doterajšieho potrubia závitového DN32</t>
  </si>
  <si>
    <t>6 - Odberné plynové zariadenie</t>
  </si>
  <si>
    <t xml:space="preserve">    723 - Zdravotechnika - plynovod   </t>
  </si>
  <si>
    <t xml:space="preserve">    769 - Montáže vzduchotechnických zariadení - vetranie kotolne   </t>
  </si>
  <si>
    <t xml:space="preserve">OST - Ostatné   </t>
  </si>
  <si>
    <t>713382023.S</t>
  </si>
  <si>
    <t>Montáž technickej izolácie samolepiacej rohože hr. 50 mm na telesá s tvarovanou plochou (VZT potrubie)</t>
  </si>
  <si>
    <t>631470004100</t>
  </si>
  <si>
    <t>Poznámka k položke:_x000D_
lamelová rohož s hliníkovou fóliou na povrchu, samolepiaca, max. prvádzková teplota 50°C</t>
  </si>
  <si>
    <t>723</t>
  </si>
  <si>
    <t xml:space="preserve">Zdravotechnika - plynovod   </t>
  </si>
  <si>
    <t>723150801.S</t>
  </si>
  <si>
    <t>Demontáž potrubia zvarovaného z oceľových rúrok hladkých do DN 32,  -0,00254t</t>
  </si>
  <si>
    <t>723150803.S</t>
  </si>
  <si>
    <t>Demontáž potrubia zvarovaného z oceľových rúrok hladkých nad 44, 5 do D76,  -0,00553t</t>
  </si>
  <si>
    <t>723150806.S</t>
  </si>
  <si>
    <t>Demontáž potrubia zvarovaného z oceľových rúrok hladkých D219,  -0,03534t</t>
  </si>
  <si>
    <t>723290822.S</t>
  </si>
  <si>
    <t>Vnútrostaveniskové premiestnenie vybúraných hmôt vnútorný plynovod vodorovne do 100 m z budov vys. do 12 m</t>
  </si>
  <si>
    <t>723120201.S</t>
  </si>
  <si>
    <t>Potrubie z oceľových rúrok závitových čiernych spájaných zvarovaním - akosť 11 353.0 DN 10</t>
  </si>
  <si>
    <t>723120202</t>
  </si>
  <si>
    <t>Potrubie z oceľových rúrok závitových čiernych spájaných zvarovaním - akosť 11 353.0 DN 15</t>
  </si>
  <si>
    <t>723120203.S</t>
  </si>
  <si>
    <t>Potrubie z oceľových rúrok závitových čiernych spájaných zvarovaním - akosť 11 353.0 DN 20</t>
  </si>
  <si>
    <t>723120206.S</t>
  </si>
  <si>
    <t>Potrubie z oceľových rúrok závitových čiernych spájaných zvarovaním - akosť 11 353.0 DN 40</t>
  </si>
  <si>
    <t>723150313.S</t>
  </si>
  <si>
    <t>Potrubie z oceľových rúrok hladkých čiernych spájaných zvarov. akosť 11 353.0 Dxt 76x3, 2 mm</t>
  </si>
  <si>
    <t>723150317.S</t>
  </si>
  <si>
    <t>Potrubie z oceľových rúrok hladkých čiernych spájaných zvarov. akosť 11 353.0 D 159/4, 5</t>
  </si>
  <si>
    <t>316170006300.S</t>
  </si>
  <si>
    <t>Koleno varné DN 65, d 76,1 mm, hr. steny 2,9 mm, z čiernej uhlíkovej ocele</t>
  </si>
  <si>
    <t>316170012300.S</t>
  </si>
  <si>
    <t>Redukcia varná DN 80/65, d 88,9/76,1 mm, hr. steny 3,2/2,9 mm, z čiernej uhlíkovej ocele</t>
  </si>
  <si>
    <t>316170011600.S</t>
  </si>
  <si>
    <t>Redukcia varná DN 65/50, d 76,1/57,0 mm, hr. steny 2,9/2,9 mm, z čiernej uhlíkovej ocele</t>
  </si>
  <si>
    <t>316170019400.S</t>
  </si>
  <si>
    <t>Dienko varné d 159 mm, z čiernej uhlíkovej ocele</t>
  </si>
  <si>
    <t>723150365.S</t>
  </si>
  <si>
    <t>Potrubie z oceľových rúrok hladkých čiernych, chránička Dxt 38x2,6 mm</t>
  </si>
  <si>
    <t>723150369.S</t>
  </si>
  <si>
    <t>Potrubie z oceľových rúrok hladkých čiernych, chránička Dxt 89x3,6 mm</t>
  </si>
  <si>
    <t>723190201.S</t>
  </si>
  <si>
    <t>Prípojka plynovodná z oceľových rúrok závitových čiernych spájaných na závit DN 10</t>
  </si>
  <si>
    <t>723190202.S</t>
  </si>
  <si>
    <t>Prípojka plynovodná z oceľových rúrok závitových čiernych spájaných na závit DN 15</t>
  </si>
  <si>
    <t>723190206.S</t>
  </si>
  <si>
    <t>Prípojka plynovodná z oceľových rúrok závitových čiernych spájaných na závit DN 40</t>
  </si>
  <si>
    <t>723229101.S</t>
  </si>
  <si>
    <t>Montáž armatúry závit. s jedným závitom, kohútik hadicový a iné plynovodné armatúry G 3/8</t>
  </si>
  <si>
    <t>723229102.S</t>
  </si>
  <si>
    <t>Montáž armatúry závit. s jedným závitom, kohútik hadicový a iné plynovodné armatúry G 1/2</t>
  </si>
  <si>
    <t>723231003.S</t>
  </si>
  <si>
    <t>Montáž guľového uzáveru plynu priameho G 3/8</t>
  </si>
  <si>
    <t>723231006.S</t>
  </si>
  <si>
    <t>Montáž guľového uzáveru plynu priameho G 1/2</t>
  </si>
  <si>
    <t>723231009.S</t>
  </si>
  <si>
    <t>Montáž guľového uzáveru plynu priameho G 3/4</t>
  </si>
  <si>
    <t>723231018.S</t>
  </si>
  <si>
    <t>Montáž guľového uzáveru plynu priameho G 6/4</t>
  </si>
  <si>
    <t>723239207.S</t>
  </si>
  <si>
    <t>Montáž armatúr plynových s dvoma závitmi G 2 1/2 ostatné typy</t>
  </si>
  <si>
    <t>80010013</t>
  </si>
  <si>
    <t>Poznámka k položke:_x000D_
PN 5, T = -20 °;C až +60 °;C pre plyn, PN 40, T = -30 °;C až +120 °;C pre vodu plnoprietokový sobojstranne predĺženým závitom vnútorný - vnútorný závit FF, vyhotovenie motýľ materiál niklovaná mosadz CW617N</t>
  </si>
  <si>
    <t>80014013</t>
  </si>
  <si>
    <t>Poznámka k položke:_x000D_
PN 5, T = -20 °;C až +60 °;C pre plyn, PN 40, T = -30 °;C až +120 °;C pre vodu plnoprietokový sobojstranne predĺženým závitom vonkajší - vnútorný závit MF, vyhotovenie motýľ materiál niklovaná mosadz CW617N</t>
  </si>
  <si>
    <t>80010039</t>
  </si>
  <si>
    <t>80014039</t>
  </si>
  <si>
    <t>3806515030</t>
  </si>
  <si>
    <t>3804015030</t>
  </si>
  <si>
    <t>734173414.S</t>
  </si>
  <si>
    <t>Prírubový spoj PN 1,6/I, 200 °C DN 50</t>
  </si>
  <si>
    <t>BAP</t>
  </si>
  <si>
    <t>734421160</t>
  </si>
  <si>
    <t>Montáž tlakomeru deformačného kruhového 0-6 kPa priemer 100</t>
  </si>
  <si>
    <t>388410000200</t>
  </si>
  <si>
    <t>Tlakomer deformačný kruhový d 100 mm, typ 03322 - 0-6 KPa</t>
  </si>
  <si>
    <t>551290000100</t>
  </si>
  <si>
    <t>Kondenzačná slučka zahnutá PN 250, k privareniu M20x1,5 mm</t>
  </si>
  <si>
    <t>551240012200</t>
  </si>
  <si>
    <t>Kohút tlakomerový obyčajný M 20x1,5 mm</t>
  </si>
  <si>
    <t>723 M091</t>
  </si>
  <si>
    <t>Montážny a kotevný materiál pre uloženie potrubia</t>
  </si>
  <si>
    <t>998723201</t>
  </si>
  <si>
    <t>Presun hmôt pre vnútorný plynovod v objektoch výšky do 6 m</t>
  </si>
  <si>
    <t>769</t>
  </si>
  <si>
    <t xml:space="preserve">Montáže vzduchotechnických zariadení - vetranie kotolne   </t>
  </si>
  <si>
    <t>769021040.S</t>
  </si>
  <si>
    <t>Montáž štvorhranného potrubia tesnosti I dĺžky 1000 mm do obvodu 1800 mm</t>
  </si>
  <si>
    <t>429820000200.S</t>
  </si>
  <si>
    <t>Potrubie štvorhranné, rovné dĺ. 1000 mm, rozmer do obvodu 1800 mm</t>
  </si>
  <si>
    <t>769021253.S</t>
  </si>
  <si>
    <t>Montáž tvarovky do štvorhranného potrubia do obvodu 1800 mm</t>
  </si>
  <si>
    <t>429850026400.S</t>
  </si>
  <si>
    <t>Tvarovka pre štvorhranné potrubie 1800</t>
  </si>
  <si>
    <t>769021259.S</t>
  </si>
  <si>
    <t>Montáž tvarovky do štvorhranného potrubia do obvodu 2520 mm</t>
  </si>
  <si>
    <t>429850026600.S</t>
  </si>
  <si>
    <t>Tvarovka pre štvorhranné potrubie 2520</t>
  </si>
  <si>
    <t>769036000.S</t>
  </si>
  <si>
    <t>Montáž protidažďovej žalúzie do prierezu 0.100 m2</t>
  </si>
  <si>
    <t>429720048900.S</t>
  </si>
  <si>
    <t>Žalúzia protidažďová hliniková s 25 mm rámom, šxv 400x250 mm</t>
  </si>
  <si>
    <t>769036015.S</t>
  </si>
  <si>
    <t>Montáž protidažďovej žalúzie prierezu 0.284-0.315 m2</t>
  </si>
  <si>
    <t>429720076600.S</t>
  </si>
  <si>
    <t>Žalúzia protidažďová oceľová, pozinkovaná, šxv 800x355 mm</t>
  </si>
  <si>
    <t>998769201.S</t>
  </si>
  <si>
    <t>Presun hmôt pre montáž vzduchotechnických zariadení v stavbe (objekte) výšky do 7 m</t>
  </si>
  <si>
    <t>783424340</t>
  </si>
  <si>
    <t>Nátery kov.potr.a armatúr syntet. do DN 50 mm farby žltej dvojnás. 1x email a základný náter</t>
  </si>
  <si>
    <t>783425351.S</t>
  </si>
  <si>
    <t>Nátery kov.potr.a armatúr v kanáloch a šachtách syntetické potrubie do DN 100 mm dvojnás. 1x email a základný náter - 140µm</t>
  </si>
  <si>
    <t>783426361.S</t>
  </si>
  <si>
    <t>Nátery kov.potr.a armatúr v kanáloch a šachtách syntetické do DN 150 mm farby bielej dvojnás. 1x email a základný náter</t>
  </si>
  <si>
    <t>HZS000214</t>
  </si>
  <si>
    <t>Stavebno montážne práce najnáročnejšie na odbornosť - prehliadky pracoviska a revízie (Tr. 4) v rozsahu viac ako 4 a menej ako 8 hodín</t>
  </si>
  <si>
    <t xml:space="preserve">Ostatné   </t>
  </si>
  <si>
    <t>HZS001</t>
  </si>
  <si>
    <t>Revízia , revízna správa</t>
  </si>
  <si>
    <t>hod.</t>
  </si>
  <si>
    <t xml:space="preserve">Doska  kamenná - dlažba hrúbka 30 mm </t>
  </si>
  <si>
    <t>Stavebno montážne práce najnáročnejšie na odbornosť - prehliadky pracoviska a revízie, revízna správa (Tr. 4) v rozsahu viac ako 8 hodín</t>
  </si>
  <si>
    <t>Montážný materiál k zariadeniu č.1, spojovací a tesniaci materiál, závesný a kotviaci materiál (skrutky, matice, závitové tyče, tesnenia, montážne kotvy atd.)</t>
  </si>
  <si>
    <t>Stavebno montážne práce náročne, odborné (Tr. 3), pomocné alebo manipulačné práce</t>
  </si>
  <si>
    <t xml:space="preserve">Sokel keramický, lxvxhr 298x80x9 mm </t>
  </si>
  <si>
    <t xml:space="preserve">Dlaždice keramické, lxvxhr 297x297x8 mm, </t>
  </si>
  <si>
    <t>VZT jednotka prívodno-odvodná rekuperačná do vnútorného vyhotovenia napr. MANDÍK al. ekvivalent</t>
  </si>
  <si>
    <t>Protidažďová žalúzia hliníková so sitom napr. PZAL-800x800-UR-S al. ekvivalent</t>
  </si>
  <si>
    <t>Vírivá výustka štvorcová s nastaviteľnými lamelami napr. VVKR-A-S-800-72-W-SW al. ekvivalent</t>
  </si>
  <si>
    <t>VZT potrubie kruhové flexibilné tepelne a zvukovo izolované napr. SONOFLEX hr. 25mm - DN 315 al . Ekvivalent</t>
  </si>
  <si>
    <t>Izolácia potrubia samolepiaca zo syntetického kaučuku s hliníkovou metalickou fóliou na povrchu s hrúbkou steny 25mm, napr. Kaiflex DUCT ALU (SA) al. ekvivalent</t>
  </si>
  <si>
    <t xml:space="preserve">VZT potrubie kruhové z pozinkovaného plechu sk.1  SPIRO - DN 315 - rovné rúry </t>
  </si>
  <si>
    <t>Uvedenie do prevádzky Reflexomat Silent Compact- al. ekvivalent</t>
  </si>
  <si>
    <t>Poistný ventil pre vodu - 1/2"Fx3/4"F; Kv 0,540; 8bar KB15 DUCO, IVAR.PV KB- al. ekvivalent</t>
  </si>
  <si>
    <t>Izolačná PE trubica napr. TUBOLIT DG 15x20 mm (d potrubia x hr. izolácie), nadrezaná, AZ FLEX - al. ekvivalent</t>
  </si>
  <si>
    <t>Izolačná PE trubica napr. TUBOLIT DG 18x20 mm (d potrubia x hr. izolácie), nadrezaná, AZ FLEX- al. ekvivalent</t>
  </si>
  <si>
    <t>Izolačná PE trubica napr. TUBOLIT DG 22x30 mm (d potrubia x hr. izolácie), rozrezaná, AZ FLEX- al. ekvivalent</t>
  </si>
  <si>
    <t>Izolačná PE trubica napr. TUBOLIT DG 28x30 mm (d potrubia x hr. izolácie), rozrezaná, AZ FLEX- al. ekvivalent</t>
  </si>
  <si>
    <t>Izolačná PE trubica napr. TUBOLIT DG 35x30 mm (d potrubia x hr. izolácie), rozrezaná, AZ FLEX- al. ekvivalent</t>
  </si>
  <si>
    <t>Izolačná PE trubica napr. TUBOLIT DG 42x30 mm (d potrubia x hr. izolácie), rozrezaná, AZ FLEX- al. ekvivalent</t>
  </si>
  <si>
    <t>Stacionárny kondenzačný dvojkotol napr. HOVAL 52-UltraGas® 2 D (460)- al. ekvivalent</t>
  </si>
  <si>
    <t>Hydraulická prepájacia sada napr. Hydr-Verb-Set 51-UG® 2 D (250-460) vrátanie klapiek a pohonov- al. ekvivalent</t>
  </si>
  <si>
    <t>Neutralizačný box  kondenzátu napr. HOVAL- al. ekvivalent</t>
  </si>
  <si>
    <t>Kompenzátor pripojenia plynu pre UG napr.  (125_150)- al. ekvivalent</t>
  </si>
  <si>
    <t>Plynový filter napr. 70612/8B Rp 6/4"- al. ekvivalent</t>
  </si>
  <si>
    <t>Nerezový komín napr. Schiedel ICS 25 dvojplášťový DN 250 mm + dymovod (podľa CP)- al. ekvivalent</t>
  </si>
  <si>
    <t>Nerezový komín napr. Schiedel ICS 25 dvojplášťový DN 250 mm  - kotevný materiál- al. ekvivalent</t>
  </si>
  <si>
    <t>Nerezový komín napr. Schiedel ICS 25 dvojplášťový DN 250 mm  - Doprava a montáž- al. ekvivalent</t>
  </si>
  <si>
    <t>Nerezový komín napr.  Schiedel ICS 25 dvojplášťový DN 250 mm  - revízna správa- al. ekvivalent</t>
  </si>
  <si>
    <t>Ohrievač vody napr. HOVAL 5-CombiVal-ESR (500)- al. ekvivalent</t>
  </si>
  <si>
    <t>Rozdeľovač napr.  Victaulic DN150/168,3; 700kW; 2 okruhy- al. ekvivalent</t>
  </si>
  <si>
    <t>Rozdeľovač napr. Victaulic DN150/168,3; 700kW; 3 okruhy- al. ekvivalent</t>
  </si>
  <si>
    <t>Prechod napr. Victaulic/varný koniec 168,3/DN100 s izoláciou- al. ekvivalent</t>
  </si>
  <si>
    <t>Čerpadlová skupina napr. MEIBES V-UK DN25  s čerp.ALPHA2 25-60 bez zmiešavača- al. ekvivalent</t>
  </si>
  <si>
    <t>Prechod napr. Victaulic rozdeľovač/V-UK,MK 60,3/11/2"- al. ekvivalent</t>
  </si>
  <si>
    <t>Čerpadlová skupina pre veľký prietok V-MK+ DN32 s čerp. napr. MAGNA3 32-80 s 3-cestným  zmiešavačom- al. ekvivalent</t>
  </si>
  <si>
    <t>Čerpadlová skupina pre veľký prietok V-MK+ DN32 s čerp. napr. MAGNA3 32-60 s 3-cestným  zmiešavačom- al. ekvivalent</t>
  </si>
  <si>
    <t>Servopohon napr. MO 230 V/50 Hz- al. ekvivalent</t>
  </si>
  <si>
    <t>Prírubová čerpadlová skupina napr. MEIBES Victaulic FL-UK FL-MK DN65 MAGNA3 65-100 F s 3-cestným zmiešavačom- al. ekvivalent</t>
  </si>
  <si>
    <t>Motor zmiešavača napr. MEIBES pre FL-MK DN 65, 230 V/50 Hz, 20 Nm- al. ekvivalent</t>
  </si>
  <si>
    <t>Prechod napr. Victaulic FL-UK,MK DN65/varný k.; 76,1/DN65- al. ekvivalent</t>
  </si>
  <si>
    <t>Nádoba expanzná s membránou napr. REFLEX N, objem 100 l, 6/1,5 bar - al. ekvivalent</t>
  </si>
  <si>
    <t>Guľový kohút so zaistením MK 1" pre expanzné nádoby napr. Reflex N+NG, C, F, S, S/V, V, REFLEX (k jestv. exp.nádobám)- al. ekvivalent</t>
  </si>
  <si>
    <t xml:space="preserve"> Kompresorový automat napr. Reflex 'Reflexomat Silent - al. ekvivalent</t>
  </si>
  <si>
    <t>Automat elm. ventil doplňovania NW 10 - napr. VDR- al. ekvivalent</t>
  </si>
  <si>
    <t>Chemická úpravňa vody napr. REFLEX WK STANDARD 5600, 1" 120 °- al. ekvivalent</t>
  </si>
  <si>
    <t>Chemická úpravňa vody napr. REFLEX - montážny blok, al. ekvivalent</t>
  </si>
  <si>
    <t>Chemická úpravňa vody napr. REFLEX - pancierové hadice- al. ekvivalent</t>
  </si>
  <si>
    <t>Príslušenstvo napr. CHUV Filter mech. FF06-1AA- al. ekvivalent</t>
  </si>
  <si>
    <t>Medziprírubová uzatváriacia klapka napr. WAFER J9 - disk nerez; EPDM - DN 80; L=46mm, BRA.J9.120- al. ekvivalent</t>
  </si>
  <si>
    <t>Guľový uzáver voda napr.  PERFECTA - 1/2"FF; páčka , FIV.8363- al. ekvivalent</t>
  </si>
  <si>
    <t>Guľový uzáver voda napr. PERFECTA - 3/4"FF; páčka , FIV.8363- al. ekvivalent</t>
  </si>
  <si>
    <t>Guľový uzáver voda napr. PERFECTA - 1"FF; páčka, FIV 8363- al. ekvivalent</t>
  </si>
  <si>
    <t>Guľový uzáver voda napr. PERFECTA - 5/4"FF; páčka , FIV.8363- al. ekvivalent</t>
  </si>
  <si>
    <t>Bezpečnostná sada kotla  SG20 - 1" napr. HOVAL- al. ekvivalent</t>
  </si>
  <si>
    <t>Automatický odvzdušňovací ventil - 3/8", napr. IVAR.VARIA- al. ekvivalent</t>
  </si>
  <si>
    <t>Spätný ventil - 1/2"Mx3/8"M, napr. IVAR.VARIA ZK- al. ekvivalent</t>
  </si>
  <si>
    <t>Spätný ventil napr. EURA ľahký - 1"FF; Kv 10,91, FIV.08030- al. ekvivalent</t>
  </si>
  <si>
    <t>Filter závitový, 1"FF, PN 20, 400 µm, Kv 11,08, mosadz CW617N, napr. FIV.08412- resp. ekvivalent</t>
  </si>
  <si>
    <t>Teplomer axiálny - 0 °C až +120 °C; zadné napojenie 1/2"M; D 80/L 75mm, napr. IVAR.TP 120 A- al. ekvivalent</t>
  </si>
  <si>
    <t>Oceľové panelové radiátory, napr. KORAD 11K 600x600, s bočným pripojením, s 1 panelom a 1 konvektorom- al. ekvivalent</t>
  </si>
  <si>
    <t>Oceľové panelové radiátory, napr. KORAD 21K 600x500, s bočným pripojením, s 2 panelmi a 1 konvektorom- al. ekvivalent</t>
  </si>
  <si>
    <t>Oceľové panelové radiátory, napr. KORAD 21K 600x600, s bočným pripojením, s 2 panelmi a 1 konvektorom- al. ekvivalent</t>
  </si>
  <si>
    <t>Oceľové panelové radiátory, napr. KORAD 21K 600x800, s bočným pripojením, s 2 panelmi a 1 konvektorom- al. ekvivalent</t>
  </si>
  <si>
    <t>Oceľové panelové radiátory, napr. KORAD 21K 600x1000, s bočným pripojením, s 2 panelmi a 1 konvektorom- al. ekvivalent</t>
  </si>
  <si>
    <t>Oceľové panelové radiátory, napr. KORAD 21K 600x1100, s bočným pripojením, s 2 panelmi a 1 konvektorom- al. ekvivalent</t>
  </si>
  <si>
    <t>Oceľové panelové radiátory, napr. KORAD 21K 600x1200, s bočným pripojením, s 2 panelmi a 1 konvektorom- al. ekvivalent</t>
  </si>
  <si>
    <t>Oceľové panelové radiátory, napr. KORAD 22K 600x800, s bočným pripojením, s 2 panelmi a 2 konvektormi- al. ekvivalent</t>
  </si>
  <si>
    <t>Oceľové panelové radiátory, napr. KORAD 22K 600x900, s bočným pripojením, s 2 panelmi a 2 konvektormi- al. ekvivalent</t>
  </si>
  <si>
    <t>Oceľové panelové radiátory, napr. KORAD 22K 600x1000, s bočným pripojením, s 2 panelmi a 2 konvektormi- al. ekvivalent</t>
  </si>
  <si>
    <t>Oceľové panelové radiátory, napr. KORAD 22K 600x1100, s bočným pripojením, s 2 panelmi a 2 konvektormi- al. ekvivalent</t>
  </si>
  <si>
    <t>Oceľové panelové radiátory, napr. KORAD 22K 600x1200, s bočným pripojením, s 2 panelmi a 2 konvektormi- al. ekvivalent</t>
  </si>
  <si>
    <t>Oceľové panelové radiátory, napr. KORAD 22K 600x1400, s bočným pripojením, s 2 panelmi a 2 konvektormi- al. ekvivalent</t>
  </si>
  <si>
    <t>Oceľové panelové radiátory, napr. KORAD 22K 900x800, s bočným pripojením, s 2 panelmi a 2 konvektormi- al. ekvivalent</t>
  </si>
  <si>
    <t>Oceľové panelové radiátory, napr. KORAD 22K 900x1000, s bočným pripojením, s 2 panelmi a 2 konvektormi- al. ekvivalent</t>
  </si>
  <si>
    <t>Oceľové panelové radiátory, napr. KORAD 22K 900x1200, s bočným pripojením, s 2 panelmi a 2 konvektormi- al. ekvivalent</t>
  </si>
  <si>
    <t>Oceľové panelové radiátory, napr. KORAD 33K 300x1500, s bočným pripojením, s 3 panelmi a 3 konvektormi- al. ekvivalent</t>
  </si>
  <si>
    <t>Oceľové panelové radiátory, napr. KORAD 33K 300x1800, s bočným pripojením, s 3 panelmi a 3 konvektormi- al. ekvivalent</t>
  </si>
  <si>
    <t>Oceľové panelové radiátory, napr. KORAD 33K 600x1000, s bočným pripojením, s 3 panelmi a 3 konvektormi- al. ekvivalent</t>
  </si>
  <si>
    <t>Oceľové panelové radiátory, napr. KORAD 33K 600x1200, s bočným pripojením, s 3 panelmi a 3 konvektormi- al. ekvivalent</t>
  </si>
  <si>
    <t>Oceľové panelové radiátory, napr. KORAD 33K 600x1400, s bočným pripojením, s 3 panelmi a 3 konvektormi- al. ekvivalent</t>
  </si>
  <si>
    <t>Oceľové panelové radiátory, napr. KORAD 33K 600x1600, s bočným pripojením, s 3 panelmi a 3 konvektormi- al. ekvivalent</t>
  </si>
  <si>
    <t>Oceľové panelové radiátory, napr. KORAD 33K 600x2000, s bočným pripojením, s 3 panelmi a 3 konvektormi- al. ekvivalent</t>
  </si>
  <si>
    <t>Oceľové panelové radiátory, napr. KORAD 33K 900x1000, s bočným pripojením, s 3 panelmi a 3 konvektormi- al. ekvivalent</t>
  </si>
  <si>
    <t>Oceľové panelové radiátory, napr. KORAD 33K 900x1200, s bočným pripojením, s 3 panelmi a 3 konvektormi- al. ekvivalent</t>
  </si>
  <si>
    <t>Držiak, napr. Korad, navŕtavacia nástenná konzola na radiátor- al. ekvivalent</t>
  </si>
  <si>
    <t>Tepelná izolácia, napr. TUBOLIT DG, tep. izolačne trubice - hr.9mm - D35 (DN25), al.ekvivalent</t>
  </si>
  <si>
    <t>Tepelná izolácia, napr. TUBOLIT DG, tep. izolačne trubice - hr.9mm - D42 (DN32), al.ekvivalent</t>
  </si>
  <si>
    <t>PVC-U potrubie skupiny, napr. WAVIN + montáž KG100, al.ekvivalent</t>
  </si>
  <si>
    <t>PP potrubie - odhlučnený systém, napr. WAVIN SiTech ST50, al.ekvivalent</t>
  </si>
  <si>
    <t>Expanzná nádoba , napr.Reflex Refix DD 33/10, al.ekvivalent</t>
  </si>
  <si>
    <t>Lamelová rohož, napr. KLIMAFIX, 50x1000x5000 mm samolepiaca, protipožiarna technická izolácia z kamennej vlny s AL fóliou so sklenenou mriežkou, do 100°C, ROCKWOOL, al.ekvivalent</t>
  </si>
  <si>
    <t>Guľový uzáver plyn, napr. FUTURGAS - 1/2"FF; motýľ, FIV.80010 M al. ekvivalent</t>
  </si>
  <si>
    <t>Guľový uzáver plyn, napr. FUTURGAS - 1/2"MF; motýľ, FIV.80014 M al. ekvivalent</t>
  </si>
  <si>
    <t>Guľový uzáver plyn, napr. FUTURGAS - 3/8"FF; motýľ, FIV.80010 M, al. ekvivalent</t>
  </si>
  <si>
    <t>Guľový uzáver plyn, napr. FUTURGAS - 3/8"MF; motýľ, FIV.80014 M, al. ekvivalent</t>
  </si>
  <si>
    <t>Guľový uzáver plyn - 2 1/2"FF; páčka, napr. IVAR.G 51, al. ekvivalent</t>
  </si>
  <si>
    <t>Guľový uzáver plyn - 6/4"FF; páčka, napr. IVAR.G 51, al. ekvivalent</t>
  </si>
  <si>
    <t>Lepidlo napr. SikaCeram 253 Flex (C2TE S1) (spotreba 5,4kg/m2), al.ekvivalent</t>
  </si>
  <si>
    <t>Škárovacia malta napr. SikaCeram StarGrout(AB) (spotreba 1,58kg/m2), al.ekvivalent</t>
  </si>
  <si>
    <t>Kazetový podhľad napr. Rigips 600 x 600 mm, hrana E 15, konštrukcia poloskrytá, doska Gyptone Quattro 20 biela (akustická), al.ekvivalent</t>
  </si>
  <si>
    <t>Montáž obkladu schodiskových stupňov doskami z pravideľných tvarov hr. 30 mm, lepidlo napr. SikaCERAM-253 Flex + škár.hmota SikaCERAM Stargrout al. ekvivalent</t>
  </si>
  <si>
    <t>Naprogramovanie vizualizačného systému vzdialeného prístupu a WEB rozhrania pre systém vykurovania vrátane licencie</t>
  </si>
  <si>
    <t>Cirkulačné čerpadlo, napr. GRUNDFOS UPS 25-60N 180, al.ekvivalent</t>
  </si>
  <si>
    <t>Hydroizolačná hmota napr. SIKA, stierka SikaMONOTOP -160 Migrating - vodorovná (spotreba 1,2kg/m2/1vrstvu), al.ekvivalent</t>
  </si>
  <si>
    <t>Hydroizolačná hmota napr. SIKA, stierka SikaMONOTOP - 160 Migrating -  zvislá (spotreba 1,2kg/m2/1vrstvu), al.ekvivalent</t>
  </si>
  <si>
    <t>Rozširovací modul Okruh napr. HOVAL 1&amp;2-TTE  - rozšírenie regulátora kotla - master- al. ekvivalent</t>
  </si>
  <si>
    <t>Tepelná izolácia napr. TUBOLIT DG, tep. izolačne trubice - hr.30mm - D35 (D25), al.ekvivalent</t>
  </si>
  <si>
    <t>Tepelná izolácia napr. TUBOLIT DG, tep. izolačne trubice - hr.30mm - D42 (DN32), al.ekvivalent</t>
  </si>
  <si>
    <t>Podlahová vpusť s protizápachovou uzáverou napr.HL3100Pr al. ekvivalent</t>
  </si>
  <si>
    <t>Vypúšťací ventil - DN15</t>
  </si>
  <si>
    <t>Poistný ventil - DN20</t>
  </si>
  <si>
    <t>Filter s redukčným ventilom - DN32</t>
  </si>
  <si>
    <t>Spätné klapky  - DN25</t>
  </si>
  <si>
    <t>Spätné klapky  - DN32</t>
  </si>
  <si>
    <t>Prietoková armatúra napr. Reflex Flowjet 1" al. ekvivalent</t>
  </si>
  <si>
    <t>Manometer 0-10 bar, napr. M07K-A10 al. ekvivalent</t>
  </si>
  <si>
    <t>Odtokový lievik DN 32 so zápachovou uzávierkou napr. HL21 al. ekvivalent</t>
  </si>
  <si>
    <t>Bezpečnostný rýchlouzáver (dvojcestný membránový uzáver plynu), napr. BAP DN 50 NT B PN16 Solo R 230V al. ekvivalent</t>
  </si>
  <si>
    <t>Tlmič hluku potrubný napr. THP10.3-800x600/1000-4 al. ekvivalent</t>
  </si>
  <si>
    <t>Modul na diaľkovú správu napr. 2-TTE Gateway Modbus TCP/RS485 domestic  al. ekvivalent</t>
  </si>
  <si>
    <t>Zapojenie typových regulátorov kotlov v zmysle návodu výrobcu (2ks + 1x rozšitujúci modul + brána napr. WAN/LAN al. ekvivalent), prvotné nastavenie a vyskúšanie, regulátory sú dodávkou ÚK)</t>
  </si>
  <si>
    <t>Spišská Nová Ves, Markušovská cesta č. 1, 052 01 Spišská Nová Ves</t>
  </si>
  <si>
    <t>Ministerstvo vnútra SR, Pribinova 2, 812 72 Bratislava</t>
  </si>
  <si>
    <t>Separátor kalov Welding connection, 110°C, 10 bar, napr. Reflex Exdirt D 88.9, al. ekvivalent</t>
  </si>
  <si>
    <t>Termostatický ventil, priamy, prípojka na vykurovacie teleso s kužeľovým tesnením, pripojenie na rúru vonkajším závitom G 3/4" s kužeľovým tesnením, napr. HERZ Ventil TS-90 DN 15, G 3/4", al. ekvivalent</t>
  </si>
  <si>
    <t>Ventil do spiatočky RL-5 DN 15, priamy, vo.z. G 3/4" s prednastavením, s možnosťou napúšťania, vypúšťania a uzavretia, prípojka na vykurovacie teleso s kužeľovým tesnením, pripojenie na rúru vonkajším závitom G 3/4" s kužeľovým tesnením, napr. HERZ, al. ekviva</t>
  </si>
  <si>
    <t>Ventil do spiatočky RL-5 DN 15, rohový, vo.z. G 3/4", s prednastavením, s možnosťou napúšťania, vypúšťania a uzavretia, prípojka na vykurovacie teleso s kužeľovým tesnením, pripojenie na rúru vonkajším závitom G 3/4" s kužeľovým tesnením, napr. HERZ, al. ekvivalent</t>
  </si>
  <si>
    <t>Prechodka na oceľovú a medenú rúru DN 15 s mäkkým tesnením, matica so svorkovým krúžkom G 3/4, napr. HERZ, al. ekvivalent</t>
  </si>
  <si>
    <t>Prechodka na oceľovú a medenú rúru DN 18 s mäkkým tesnením, matica so svorkovým krúžkom G 3/4, napr. HERZ, al. ekvivalent</t>
  </si>
  <si>
    <t>Termostatická hlavica  so závitom M 28 x 1,5, s kvapalinovým snímačom, automatická protimrazová ochrana pri cca 6°C, teplotný rozsah 6 - 28 °C, napr. HERZ - HERZ "Design" "Mini", al. ekvivalent</t>
  </si>
  <si>
    <t>Hlavica termostatická závit M 28 x 1,5, v masívnom vyhotovení proti vandalizmu, max. hodnotu teploty možno znížiť o 4 K bez zmeny nastavenia, teplotný rozsah 8 - 26°C, napr. HERZ -  "HERZCULES" , al. ekvivalent</t>
  </si>
  <si>
    <t>Ventil DN 15 (normálny prietok, kvs=6,05 m3/h), priamy, vyvažovací, s meracími ventilčekmi pre meranie tlakovej diferencie, 2 vrty 1/4 uzatvorené uzávermi, hrdlo x hrdlo, napr. HERZ STRÖMAX-GM 2013, al. ekvivalent</t>
  </si>
  <si>
    <t>Ventil DN 20, priamy, vyvažovací, s meracími ventilčekmi pre meranie tlakovej diferencie, s lineárnou charakteristikou, hrdlo x hrdlo, napr. HERZ STRÖMAX-GM 2013 , al. ekvivalent</t>
  </si>
  <si>
    <t>Ventil DN 25, priamy, vyvažovací, s meracími ventilčekmi pre meranie tlakovej diferencie, s lineárnou charakteristikou, hrdlo x hrdlo, napr. HERZ  STRÖMAX-GM 2013, al.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</si>
</sst>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0"/>
      <name val="Arial CE"/>
      <family val="2"/>
    </font>
    <font>
      <sz val="10"/>
      <color rgb="FF969696"/>
      <name val="Arial CE"/>
      <family val="2"/>
    </font>
    <font>
      <b/>
      <i/>
      <sz val="8"/>
      <color rgb="FF0000FF"/>
      <name val="Arial CE"/>
      <charset val="238"/>
    </font>
    <font>
      <b/>
      <i/>
      <sz val="9"/>
      <color rgb="FF0000FF"/>
      <name val="Arial CE"/>
      <charset val="238"/>
    </font>
    <font>
      <b/>
      <sz val="9"/>
      <color rgb="FF969696"/>
      <name val="Arial CE"/>
      <charset val="238"/>
    </font>
    <font>
      <b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22" xfId="0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/>
    </xf>
    <xf numFmtId="166" fontId="20" fillId="0" borderId="0" xfId="0" applyNumberFormat="1" applyFont="1" applyFill="1" applyBorder="1" applyAlignment="1">
      <alignment vertical="center"/>
    </xf>
    <xf numFmtId="166" fontId="20" fillId="0" borderId="15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33" fillId="0" borderId="3" xfId="0" applyFont="1" applyFill="1" applyBorder="1" applyAlignment="1">
      <alignment vertical="center"/>
    </xf>
    <xf numFmtId="0" fontId="32" fillId="0" borderId="14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center" vertical="center"/>
    </xf>
    <xf numFmtId="0" fontId="32" fillId="0" borderId="22" xfId="0" applyFont="1" applyFill="1" applyBorder="1" applyAlignment="1" applyProtection="1">
      <alignment horizontal="left" vertical="center" wrapText="1"/>
      <protection locked="0"/>
    </xf>
    <xf numFmtId="0" fontId="39" fillId="0" borderId="3" xfId="0" applyFont="1" applyFill="1" applyBorder="1" applyAlignment="1">
      <alignment vertical="center"/>
    </xf>
    <xf numFmtId="0" fontId="40" fillId="0" borderId="14" xfId="0" applyFont="1" applyFill="1" applyBorder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166" fontId="41" fillId="0" borderId="0" xfId="0" applyNumberFormat="1" applyFont="1" applyFill="1" applyBorder="1" applyAlignment="1">
      <alignment vertical="center"/>
    </xf>
    <xf numFmtId="166" fontId="41" fillId="0" borderId="15" xfId="0" applyNumberFormat="1" applyFont="1" applyFill="1" applyBorder="1" applyAlignment="1">
      <alignment vertical="center"/>
    </xf>
    <xf numFmtId="0" fontId="42" fillId="0" borderId="0" xfId="0" applyFont="1" applyFill="1" applyAlignment="1">
      <alignment vertical="center"/>
    </xf>
    <xf numFmtId="0" fontId="19" fillId="0" borderId="22" xfId="0" applyFont="1" applyFill="1" applyBorder="1" applyAlignment="1" applyProtection="1">
      <alignment horizontal="left" vertical="center" wrapText="1"/>
      <protection locked="0"/>
    </xf>
    <xf numFmtId="167" fontId="19" fillId="0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Fill="1" applyBorder="1" applyAlignment="1" applyProtection="1">
      <alignment vertical="center"/>
      <protection locked="0"/>
    </xf>
    <xf numFmtId="0" fontId="41" fillId="0" borderId="14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center" vertical="center"/>
    </xf>
    <xf numFmtId="0" fontId="37" fillId="0" borderId="0" xfId="0" applyFont="1" applyFill="1" applyAlignment="1">
      <alignment vertical="center"/>
    </xf>
    <xf numFmtId="0" fontId="19" fillId="0" borderId="22" xfId="0" applyFont="1" applyFill="1" applyBorder="1" applyAlignment="1" applyProtection="1">
      <alignment horizontal="center" vertical="center" wrapText="1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>
      <alignment vertical="center"/>
    </xf>
    <xf numFmtId="0" fontId="38" fillId="0" borderId="19" xfId="0" applyFont="1" applyFill="1" applyBorder="1" applyAlignment="1">
      <alignment horizontal="left" vertical="center"/>
    </xf>
    <xf numFmtId="0" fontId="38" fillId="0" borderId="20" xfId="0" applyFont="1" applyFill="1" applyBorder="1" applyAlignment="1">
      <alignment horizontal="center" vertical="center"/>
    </xf>
    <xf numFmtId="166" fontId="38" fillId="0" borderId="20" xfId="0" applyNumberFormat="1" applyFont="1" applyFill="1" applyBorder="1" applyAlignment="1">
      <alignment vertical="center"/>
    </xf>
    <xf numFmtId="166" fontId="38" fillId="0" borderId="21" xfId="0" applyNumberFormat="1" applyFont="1" applyFill="1" applyBorder="1" applyAlignment="1">
      <alignment vertical="center"/>
    </xf>
    <xf numFmtId="0" fontId="0" fillId="0" borderId="14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38" fillId="0" borderId="14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center" vertical="center"/>
    </xf>
    <xf numFmtId="166" fontId="38" fillId="0" borderId="0" xfId="0" applyNumberFormat="1" applyFont="1" applyFill="1" applyBorder="1" applyAlignment="1">
      <alignment vertical="center"/>
    </xf>
    <xf numFmtId="166" fontId="38" fillId="0" borderId="15" xfId="0" applyNumberFormat="1" applyFont="1" applyFill="1" applyBorder="1" applyAlignment="1">
      <alignment vertical="center"/>
    </xf>
    <xf numFmtId="0" fontId="20" fillId="0" borderId="19" xfId="0" applyFont="1" applyFill="1" applyBorder="1" applyAlignment="1">
      <alignment horizontal="left" vertical="center"/>
    </xf>
    <xf numFmtId="0" fontId="20" fillId="0" borderId="20" xfId="0" applyFont="1" applyFill="1" applyBorder="1" applyAlignment="1">
      <alignment horizontal="center" vertical="center"/>
    </xf>
    <xf numFmtId="166" fontId="20" fillId="0" borderId="20" xfId="0" applyNumberFormat="1" applyFont="1" applyFill="1" applyBorder="1" applyAlignment="1">
      <alignment vertical="center"/>
    </xf>
    <xf numFmtId="166" fontId="20" fillId="0" borderId="21" xfId="0" applyNumberFormat="1" applyFont="1" applyFill="1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42" fillId="0" borderId="3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8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164" fontId="13" fillId="0" borderId="0" xfId="0" applyNumberFormat="1" applyFont="1" applyAlignment="1">
      <alignment horizontal="left" vertical="center"/>
    </xf>
    <xf numFmtId="0" fontId="13" fillId="0" borderId="0" xfId="0" applyFont="1" applyAlignment="1">
      <alignment vertical="center"/>
    </xf>
    <xf numFmtId="4" fontId="14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Fill="1" applyAlignment="1">
      <alignment horizontal="center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3"/>
  <sheetViews>
    <sheetView showGridLines="0" topLeftCell="A76" workbookViewId="0">
      <selection activeCell="AK26" sqref="AK26:AO2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257" t="s">
        <v>5</v>
      </c>
      <c r="AS2" s="251"/>
      <c r="AT2" s="251"/>
      <c r="AU2" s="251"/>
      <c r="AV2" s="251"/>
      <c r="AW2" s="251"/>
      <c r="AX2" s="251"/>
      <c r="AY2" s="251"/>
      <c r="AZ2" s="251"/>
      <c r="BA2" s="251"/>
      <c r="BB2" s="251"/>
      <c r="BC2" s="251"/>
      <c r="BD2" s="251"/>
      <c r="BE2" s="251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250" t="s">
        <v>12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252" t="s">
        <v>14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22"/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20</v>
      </c>
      <c r="AK10" s="23" t="s">
        <v>21</v>
      </c>
      <c r="AN10" s="21" t="s">
        <v>1</v>
      </c>
      <c r="AR10" s="17"/>
      <c r="BS10" s="14" t="s">
        <v>6</v>
      </c>
    </row>
    <row r="11" spans="1:74" s="1" customFormat="1" ht="18.600000000000001" customHeight="1">
      <c r="B11" s="17"/>
      <c r="E11" s="21" t="s">
        <v>22</v>
      </c>
      <c r="AK11" s="23" t="s">
        <v>23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24</v>
      </c>
      <c r="AK13" s="23" t="s">
        <v>21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25</v>
      </c>
      <c r="AK14" s="23" t="s">
        <v>23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26</v>
      </c>
      <c r="AK16" s="23" t="s">
        <v>21</v>
      </c>
      <c r="AN16" s="21" t="s">
        <v>1</v>
      </c>
      <c r="AR16" s="17"/>
      <c r="BS16" s="14" t="s">
        <v>3</v>
      </c>
    </row>
    <row r="17" spans="1:71" s="1" customFormat="1" ht="18.600000000000001" customHeight="1">
      <c r="B17" s="17"/>
      <c r="E17" s="21" t="s">
        <v>27</v>
      </c>
      <c r="AK17" s="23" t="s">
        <v>23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29</v>
      </c>
      <c r="AK19" s="23" t="s">
        <v>21</v>
      </c>
      <c r="AN19" s="21" t="s">
        <v>1</v>
      </c>
      <c r="AR19" s="17"/>
      <c r="BS19" s="14" t="s">
        <v>6</v>
      </c>
    </row>
    <row r="20" spans="1:71" s="1" customFormat="1" ht="18.600000000000001" customHeight="1">
      <c r="B20" s="17"/>
      <c r="E20" s="21"/>
      <c r="AK20" s="23" t="s">
        <v>23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30</v>
      </c>
      <c r="AR22" s="17"/>
    </row>
    <row r="23" spans="1:71" s="1" customFormat="1" ht="16.5" customHeight="1">
      <c r="B23" s="17"/>
      <c r="E23" s="253" t="s">
        <v>1</v>
      </c>
      <c r="F23" s="253"/>
      <c r="G23" s="253"/>
      <c r="H23" s="253"/>
      <c r="I23" s="253"/>
      <c r="J23" s="253"/>
      <c r="K23" s="253"/>
      <c r="L23" s="253"/>
      <c r="M23" s="253"/>
      <c r="N23" s="253"/>
      <c r="O23" s="253"/>
      <c r="P23" s="253"/>
      <c r="Q23" s="253"/>
      <c r="R23" s="253"/>
      <c r="S23" s="253"/>
      <c r="T23" s="253"/>
      <c r="U23" s="253"/>
      <c r="V23" s="253"/>
      <c r="W23" s="253"/>
      <c r="X23" s="253"/>
      <c r="Y23" s="253"/>
      <c r="Z23" s="253"/>
      <c r="AA23" s="253"/>
      <c r="AB23" s="253"/>
      <c r="AC23" s="253"/>
      <c r="AD23" s="253"/>
      <c r="AE23" s="253"/>
      <c r="AF23" s="253"/>
      <c r="AG23" s="253"/>
      <c r="AH23" s="253"/>
      <c r="AI23" s="253"/>
      <c r="AJ23" s="253"/>
      <c r="AK23" s="253"/>
      <c r="AL23" s="253"/>
      <c r="AM23" s="253"/>
      <c r="AN23" s="253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5.9" customHeight="1">
      <c r="A26" s="26"/>
      <c r="B26" s="27"/>
      <c r="C26" s="26"/>
      <c r="D26" s="28" t="s">
        <v>31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254"/>
      <c r="AL26" s="255"/>
      <c r="AM26" s="255"/>
      <c r="AN26" s="255"/>
      <c r="AO26" s="255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56" t="s">
        <v>32</v>
      </c>
      <c r="M28" s="256"/>
      <c r="N28" s="256"/>
      <c r="O28" s="256"/>
      <c r="P28" s="256"/>
      <c r="Q28" s="26"/>
      <c r="R28" s="26"/>
      <c r="S28" s="26"/>
      <c r="T28" s="26"/>
      <c r="U28" s="26"/>
      <c r="V28" s="26"/>
      <c r="W28" s="256" t="s">
        <v>33</v>
      </c>
      <c r="X28" s="256"/>
      <c r="Y28" s="256"/>
      <c r="Z28" s="256"/>
      <c r="AA28" s="256"/>
      <c r="AB28" s="256"/>
      <c r="AC28" s="256"/>
      <c r="AD28" s="256"/>
      <c r="AE28" s="256"/>
      <c r="AF28" s="26"/>
      <c r="AG28" s="26"/>
      <c r="AH28" s="26"/>
      <c r="AI28" s="26"/>
      <c r="AJ28" s="26"/>
      <c r="AK28" s="256" t="s">
        <v>34</v>
      </c>
      <c r="AL28" s="256"/>
      <c r="AM28" s="256"/>
      <c r="AN28" s="256"/>
      <c r="AO28" s="256"/>
      <c r="AP28" s="26"/>
      <c r="AQ28" s="26"/>
      <c r="AR28" s="27"/>
      <c r="BE28" s="26"/>
    </row>
    <row r="29" spans="1:71" s="3" customFormat="1" ht="14.45" customHeight="1">
      <c r="B29" s="31"/>
      <c r="D29" s="23" t="s">
        <v>35</v>
      </c>
      <c r="F29" s="32" t="s">
        <v>36</v>
      </c>
      <c r="L29" s="258">
        <v>0.2</v>
      </c>
      <c r="M29" s="259"/>
      <c r="N29" s="259"/>
      <c r="O29" s="259"/>
      <c r="P29" s="259"/>
      <c r="Q29" s="33"/>
      <c r="R29" s="33"/>
      <c r="S29" s="33"/>
      <c r="T29" s="33"/>
      <c r="U29" s="33"/>
      <c r="V29" s="33"/>
      <c r="W29" s="260">
        <f>ROUND(AZ94, 2)</f>
        <v>0</v>
      </c>
      <c r="X29" s="259"/>
      <c r="Y29" s="259"/>
      <c r="Z29" s="259"/>
      <c r="AA29" s="259"/>
      <c r="AB29" s="259"/>
      <c r="AC29" s="259"/>
      <c r="AD29" s="259"/>
      <c r="AE29" s="259"/>
      <c r="AF29" s="33"/>
      <c r="AG29" s="33"/>
      <c r="AH29" s="33"/>
      <c r="AI29" s="33"/>
      <c r="AJ29" s="33"/>
      <c r="AK29" s="260">
        <f>ROUND(AV94, 2)</f>
        <v>0</v>
      </c>
      <c r="AL29" s="259"/>
      <c r="AM29" s="259"/>
      <c r="AN29" s="259"/>
      <c r="AO29" s="259"/>
      <c r="AP29" s="33"/>
      <c r="AQ29" s="33"/>
      <c r="AR29" s="34"/>
      <c r="AS29" s="33"/>
      <c r="AT29" s="33"/>
      <c r="AU29" s="33"/>
      <c r="AV29" s="33"/>
      <c r="AW29" s="33"/>
      <c r="AX29" s="33"/>
      <c r="AY29" s="33"/>
      <c r="AZ29" s="33"/>
    </row>
    <row r="30" spans="1:71" s="3" customFormat="1" ht="14.45" customHeight="1">
      <c r="B30" s="31"/>
      <c r="F30" s="32" t="s">
        <v>37</v>
      </c>
      <c r="L30" s="249">
        <v>0.2</v>
      </c>
      <c r="M30" s="248"/>
      <c r="N30" s="248"/>
      <c r="O30" s="248"/>
      <c r="P30" s="248"/>
      <c r="W30" s="247"/>
      <c r="X30" s="248"/>
      <c r="Y30" s="248"/>
      <c r="Z30" s="248"/>
      <c r="AA30" s="248"/>
      <c r="AB30" s="248"/>
      <c r="AC30" s="248"/>
      <c r="AD30" s="248"/>
      <c r="AE30" s="248"/>
      <c r="AK30" s="247"/>
      <c r="AL30" s="248"/>
      <c r="AM30" s="248"/>
      <c r="AN30" s="248"/>
      <c r="AO30" s="248"/>
      <c r="AR30" s="31"/>
    </row>
    <row r="31" spans="1:71" s="3" customFormat="1" ht="14.45" hidden="1" customHeight="1">
      <c r="B31" s="31"/>
      <c r="F31" s="23" t="s">
        <v>38</v>
      </c>
      <c r="L31" s="249">
        <v>0.2</v>
      </c>
      <c r="M31" s="248"/>
      <c r="N31" s="248"/>
      <c r="O31" s="248"/>
      <c r="P31" s="248"/>
      <c r="W31" s="247">
        <f>ROUND(BB94, 2)</f>
        <v>0</v>
      </c>
      <c r="X31" s="248"/>
      <c r="Y31" s="248"/>
      <c r="Z31" s="248"/>
      <c r="AA31" s="248"/>
      <c r="AB31" s="248"/>
      <c r="AC31" s="248"/>
      <c r="AD31" s="248"/>
      <c r="AE31" s="248"/>
      <c r="AK31" s="247">
        <v>0</v>
      </c>
      <c r="AL31" s="248"/>
      <c r="AM31" s="248"/>
      <c r="AN31" s="248"/>
      <c r="AO31" s="248"/>
      <c r="AR31" s="31"/>
    </row>
    <row r="32" spans="1:71" s="3" customFormat="1" ht="14.45" hidden="1" customHeight="1">
      <c r="B32" s="31"/>
      <c r="F32" s="23" t="s">
        <v>39</v>
      </c>
      <c r="L32" s="249">
        <v>0.2</v>
      </c>
      <c r="M32" s="248"/>
      <c r="N32" s="248"/>
      <c r="O32" s="248"/>
      <c r="P32" s="248"/>
      <c r="W32" s="247">
        <f>ROUND(BC94, 2)</f>
        <v>0</v>
      </c>
      <c r="X32" s="248"/>
      <c r="Y32" s="248"/>
      <c r="Z32" s="248"/>
      <c r="AA32" s="248"/>
      <c r="AB32" s="248"/>
      <c r="AC32" s="248"/>
      <c r="AD32" s="248"/>
      <c r="AE32" s="248"/>
      <c r="AK32" s="247">
        <v>0</v>
      </c>
      <c r="AL32" s="248"/>
      <c r="AM32" s="248"/>
      <c r="AN32" s="248"/>
      <c r="AO32" s="248"/>
      <c r="AR32" s="31"/>
    </row>
    <row r="33" spans="1:57" s="3" customFormat="1" ht="14.45" hidden="1" customHeight="1">
      <c r="B33" s="31"/>
      <c r="F33" s="32" t="s">
        <v>40</v>
      </c>
      <c r="L33" s="258">
        <v>0</v>
      </c>
      <c r="M33" s="259"/>
      <c r="N33" s="259"/>
      <c r="O33" s="259"/>
      <c r="P33" s="259"/>
      <c r="Q33" s="33"/>
      <c r="R33" s="33"/>
      <c r="S33" s="33"/>
      <c r="T33" s="33"/>
      <c r="U33" s="33"/>
      <c r="V33" s="33"/>
      <c r="W33" s="260">
        <f>ROUND(BD94, 2)</f>
        <v>0</v>
      </c>
      <c r="X33" s="259"/>
      <c r="Y33" s="259"/>
      <c r="Z33" s="259"/>
      <c r="AA33" s="259"/>
      <c r="AB33" s="259"/>
      <c r="AC33" s="259"/>
      <c r="AD33" s="259"/>
      <c r="AE33" s="259"/>
      <c r="AF33" s="33"/>
      <c r="AG33" s="33"/>
      <c r="AH33" s="33"/>
      <c r="AI33" s="33"/>
      <c r="AJ33" s="33"/>
      <c r="AK33" s="260">
        <v>0</v>
      </c>
      <c r="AL33" s="259"/>
      <c r="AM33" s="259"/>
      <c r="AN33" s="259"/>
      <c r="AO33" s="259"/>
      <c r="AP33" s="33"/>
      <c r="AQ33" s="33"/>
      <c r="AR33" s="34"/>
      <c r="AS33" s="33"/>
      <c r="AT33" s="33"/>
      <c r="AU33" s="33"/>
      <c r="AV33" s="33"/>
      <c r="AW33" s="33"/>
      <c r="AX33" s="33"/>
      <c r="AY33" s="33"/>
      <c r="AZ33" s="33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5.9" customHeight="1">
      <c r="A35" s="26"/>
      <c r="B35" s="27"/>
      <c r="C35" s="35"/>
      <c r="D35" s="36" t="s">
        <v>41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42</v>
      </c>
      <c r="U35" s="37"/>
      <c r="V35" s="37"/>
      <c r="W35" s="37"/>
      <c r="X35" s="264" t="s">
        <v>43</v>
      </c>
      <c r="Y35" s="262"/>
      <c r="Z35" s="262"/>
      <c r="AA35" s="262"/>
      <c r="AB35" s="262"/>
      <c r="AC35" s="37"/>
      <c r="AD35" s="37"/>
      <c r="AE35" s="37"/>
      <c r="AF35" s="37"/>
      <c r="AG35" s="37"/>
      <c r="AH35" s="37"/>
      <c r="AI35" s="37"/>
      <c r="AJ35" s="37"/>
      <c r="AK35" s="261"/>
      <c r="AL35" s="262"/>
      <c r="AM35" s="262"/>
      <c r="AN35" s="262"/>
      <c r="AO35" s="263"/>
      <c r="AP35" s="35"/>
      <c r="AQ35" s="35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9"/>
      <c r="D49" s="40" t="s">
        <v>44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45</v>
      </c>
      <c r="AI49" s="41"/>
      <c r="AJ49" s="41"/>
      <c r="AK49" s="41"/>
      <c r="AL49" s="41"/>
      <c r="AM49" s="41"/>
      <c r="AN49" s="41"/>
      <c r="AO49" s="41"/>
      <c r="AR49" s="39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42" t="s">
        <v>46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42" t="s">
        <v>47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42" t="s">
        <v>46</v>
      </c>
      <c r="AI60" s="29"/>
      <c r="AJ60" s="29"/>
      <c r="AK60" s="29"/>
      <c r="AL60" s="29"/>
      <c r="AM60" s="42" t="s">
        <v>47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40" t="s">
        <v>48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49</v>
      </c>
      <c r="AI64" s="43"/>
      <c r="AJ64" s="43"/>
      <c r="AK64" s="43"/>
      <c r="AL64" s="43"/>
      <c r="AM64" s="43"/>
      <c r="AN64" s="43"/>
      <c r="AO64" s="43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42" t="s">
        <v>46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42" t="s">
        <v>47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42" t="s">
        <v>46</v>
      </c>
      <c r="AI75" s="29"/>
      <c r="AJ75" s="29"/>
      <c r="AK75" s="29"/>
      <c r="AL75" s="29"/>
      <c r="AM75" s="42" t="s">
        <v>47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7"/>
      <c r="BE77" s="26"/>
    </row>
    <row r="81" spans="1:9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7"/>
      <c r="BE81" s="26"/>
    </row>
    <row r="82" spans="1:91" s="2" customFormat="1" ht="24.95" customHeight="1">
      <c r="A82" s="26"/>
      <c r="B82" s="27"/>
      <c r="C82" s="18" t="s">
        <v>50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8"/>
      <c r="C84" s="23" t="s">
        <v>11</v>
      </c>
      <c r="L84" s="4" t="str">
        <f>K5</f>
        <v>23005</v>
      </c>
      <c r="AR84" s="48"/>
    </row>
    <row r="85" spans="1:91" s="5" customFormat="1" ht="36.950000000000003" customHeight="1">
      <c r="B85" s="49"/>
      <c r="C85" s="50" t="s">
        <v>13</v>
      </c>
      <c r="L85" s="224" t="str">
        <f>K6</f>
        <v>Spišská Nová Ves OÚ, rekonštrukcia kotolne</v>
      </c>
      <c r="M85" s="225"/>
      <c r="N85" s="225"/>
      <c r="O85" s="225"/>
      <c r="P85" s="225"/>
      <c r="Q85" s="225"/>
      <c r="R85" s="225"/>
      <c r="S85" s="225"/>
      <c r="T85" s="225"/>
      <c r="U85" s="225"/>
      <c r="V85" s="225"/>
      <c r="W85" s="225"/>
      <c r="X85" s="225"/>
      <c r="Y85" s="225"/>
      <c r="Z85" s="225"/>
      <c r="AA85" s="225"/>
      <c r="AB85" s="225"/>
      <c r="AC85" s="225"/>
      <c r="AD85" s="225"/>
      <c r="AE85" s="225"/>
      <c r="AF85" s="225"/>
      <c r="AG85" s="225"/>
      <c r="AH85" s="225"/>
      <c r="AI85" s="225"/>
      <c r="AJ85" s="225"/>
      <c r="AR85" s="49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51" t="str">
        <f>IF(K8="","",K8)</f>
        <v>Spišská Nová Ves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226" t="str">
        <f>IF(AN8= "","",AN8)</f>
        <v/>
      </c>
      <c r="AN87" s="226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2" customHeight="1">
      <c r="A89" s="26"/>
      <c r="B89" s="27"/>
      <c r="C89" s="23" t="s">
        <v>20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Ministerstvo vnútra SR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26</v>
      </c>
      <c r="AJ89" s="26"/>
      <c r="AK89" s="26"/>
      <c r="AL89" s="26"/>
      <c r="AM89" s="227" t="str">
        <f>IF(E17="","",E17)</f>
        <v>KApAR, s.r.o., Prešov</v>
      </c>
      <c r="AN89" s="228"/>
      <c r="AO89" s="228"/>
      <c r="AP89" s="228"/>
      <c r="AQ89" s="26"/>
      <c r="AR89" s="27"/>
      <c r="AS89" s="229" t="s">
        <v>51</v>
      </c>
      <c r="AT89" s="23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6"/>
    </row>
    <row r="90" spans="1:91" s="2" customFormat="1" ht="15.2" customHeight="1">
      <c r="A90" s="26"/>
      <c r="B90" s="27"/>
      <c r="C90" s="23" t="s">
        <v>24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29</v>
      </c>
      <c r="AJ90" s="26"/>
      <c r="AK90" s="26"/>
      <c r="AL90" s="26"/>
      <c r="AM90" s="227" t="str">
        <f>IF(E20="","",E20)</f>
        <v/>
      </c>
      <c r="AN90" s="228"/>
      <c r="AO90" s="228"/>
      <c r="AP90" s="228"/>
      <c r="AQ90" s="26"/>
      <c r="AR90" s="27"/>
      <c r="AS90" s="231"/>
      <c r="AT90" s="23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6"/>
    </row>
    <row r="91" spans="1:91" s="2" customFormat="1" ht="10.7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231"/>
      <c r="AT91" s="23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6"/>
    </row>
    <row r="92" spans="1:91" s="2" customFormat="1" ht="29.25" customHeight="1">
      <c r="A92" s="26"/>
      <c r="B92" s="27"/>
      <c r="C92" s="233" t="s">
        <v>52</v>
      </c>
      <c r="D92" s="234"/>
      <c r="E92" s="234"/>
      <c r="F92" s="234"/>
      <c r="G92" s="234"/>
      <c r="H92" s="57"/>
      <c r="I92" s="235" t="s">
        <v>53</v>
      </c>
      <c r="J92" s="234"/>
      <c r="K92" s="234"/>
      <c r="L92" s="234"/>
      <c r="M92" s="234"/>
      <c r="N92" s="234"/>
      <c r="O92" s="234"/>
      <c r="P92" s="234"/>
      <c r="Q92" s="234"/>
      <c r="R92" s="234"/>
      <c r="S92" s="234"/>
      <c r="T92" s="234"/>
      <c r="U92" s="234"/>
      <c r="V92" s="234"/>
      <c r="W92" s="234"/>
      <c r="X92" s="234"/>
      <c r="Y92" s="234"/>
      <c r="Z92" s="234"/>
      <c r="AA92" s="234"/>
      <c r="AB92" s="234"/>
      <c r="AC92" s="234"/>
      <c r="AD92" s="234"/>
      <c r="AE92" s="234"/>
      <c r="AF92" s="234"/>
      <c r="AG92" s="237" t="s">
        <v>54</v>
      </c>
      <c r="AH92" s="234"/>
      <c r="AI92" s="234"/>
      <c r="AJ92" s="234"/>
      <c r="AK92" s="234"/>
      <c r="AL92" s="234"/>
      <c r="AM92" s="234"/>
      <c r="AN92" s="235" t="s">
        <v>55</v>
      </c>
      <c r="AO92" s="234"/>
      <c r="AP92" s="236"/>
      <c r="AQ92" s="58" t="s">
        <v>56</v>
      </c>
      <c r="AR92" s="27"/>
      <c r="AS92" s="59" t="s">
        <v>57</v>
      </c>
      <c r="AT92" s="60" t="s">
        <v>58</v>
      </c>
      <c r="AU92" s="60" t="s">
        <v>59</v>
      </c>
      <c r="AV92" s="60" t="s">
        <v>60</v>
      </c>
      <c r="AW92" s="60" t="s">
        <v>61</v>
      </c>
      <c r="AX92" s="60" t="s">
        <v>62</v>
      </c>
      <c r="AY92" s="60" t="s">
        <v>63</v>
      </c>
      <c r="AZ92" s="60" t="s">
        <v>64</v>
      </c>
      <c r="BA92" s="60" t="s">
        <v>65</v>
      </c>
      <c r="BB92" s="60" t="s">
        <v>66</v>
      </c>
      <c r="BC92" s="60" t="s">
        <v>67</v>
      </c>
      <c r="BD92" s="61" t="s">
        <v>68</v>
      </c>
      <c r="BE92" s="26"/>
    </row>
    <row r="93" spans="1:91" s="2" customFormat="1" ht="10.7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6"/>
    </row>
    <row r="94" spans="1:91" s="6" customFormat="1" ht="32.450000000000003" customHeight="1">
      <c r="B94" s="65"/>
      <c r="C94" s="66" t="s">
        <v>69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42"/>
      <c r="AH94" s="242"/>
      <c r="AI94" s="242"/>
      <c r="AJ94" s="242"/>
      <c r="AK94" s="242"/>
      <c r="AL94" s="242"/>
      <c r="AM94" s="242"/>
      <c r="AN94" s="243"/>
      <c r="AO94" s="243"/>
      <c r="AP94" s="243"/>
      <c r="AQ94" s="69" t="s">
        <v>1</v>
      </c>
      <c r="AR94" s="65"/>
      <c r="AS94" s="70">
        <f>ROUND(AS95,2)</f>
        <v>0</v>
      </c>
      <c r="AT94" s="71">
        <f t="shared" ref="AT94:AT101" si="0">ROUND(SUM(AV94:AW94),2)</f>
        <v>0</v>
      </c>
      <c r="AU94" s="72">
        <f>ROUND(AU95,5)</f>
        <v>1480.6715899999999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70</v>
      </c>
      <c r="BT94" s="74" t="s">
        <v>71</v>
      </c>
      <c r="BU94" s="75" t="s">
        <v>72</v>
      </c>
      <c r="BV94" s="74" t="s">
        <v>73</v>
      </c>
      <c r="BW94" s="74" t="s">
        <v>4</v>
      </c>
      <c r="BX94" s="74" t="s">
        <v>74</v>
      </c>
      <c r="CL94" s="74" t="s">
        <v>1</v>
      </c>
    </row>
    <row r="95" spans="1:91" s="7" customFormat="1" ht="16.5" customHeight="1">
      <c r="B95" s="76"/>
      <c r="C95" s="77"/>
      <c r="D95" s="240" t="s">
        <v>75</v>
      </c>
      <c r="E95" s="240"/>
      <c r="F95" s="240"/>
      <c r="G95" s="240"/>
      <c r="H95" s="240"/>
      <c r="I95" s="78"/>
      <c r="J95" s="240" t="s">
        <v>76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241"/>
      <c r="AH95" s="239"/>
      <c r="AI95" s="239"/>
      <c r="AJ95" s="239"/>
      <c r="AK95" s="239"/>
      <c r="AL95" s="239"/>
      <c r="AM95" s="239"/>
      <c r="AN95" s="238"/>
      <c r="AO95" s="239"/>
      <c r="AP95" s="239"/>
      <c r="AQ95" s="79" t="s">
        <v>77</v>
      </c>
      <c r="AR95" s="76"/>
      <c r="AS95" s="80">
        <f>ROUND(SUM(AS96:AS101),2)</f>
        <v>0</v>
      </c>
      <c r="AT95" s="81">
        <f t="shared" si="0"/>
        <v>0</v>
      </c>
      <c r="AU95" s="82">
        <f>ROUND(SUM(AU96:AU101),5)</f>
        <v>1480.6715899999999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ROUND(SUM(AZ96:AZ101),2)</f>
        <v>0</v>
      </c>
      <c r="BA95" s="81">
        <f>ROUND(SUM(BA96:BA101),2)</f>
        <v>0</v>
      </c>
      <c r="BB95" s="81">
        <f>ROUND(SUM(BB96:BB101),2)</f>
        <v>0</v>
      </c>
      <c r="BC95" s="81">
        <f>ROUND(SUM(BC96:BC101),2)</f>
        <v>0</v>
      </c>
      <c r="BD95" s="83">
        <f>ROUND(SUM(BD96:BD101),2)</f>
        <v>0</v>
      </c>
      <c r="BS95" s="84" t="s">
        <v>70</v>
      </c>
      <c r="BT95" s="84" t="s">
        <v>78</v>
      </c>
      <c r="BU95" s="84" t="s">
        <v>72</v>
      </c>
      <c r="BV95" s="84" t="s">
        <v>73</v>
      </c>
      <c r="BW95" s="84" t="s">
        <v>79</v>
      </c>
      <c r="BX95" s="84" t="s">
        <v>4</v>
      </c>
      <c r="CL95" s="84" t="s">
        <v>1</v>
      </c>
      <c r="CM95" s="84" t="s">
        <v>71</v>
      </c>
    </row>
    <row r="96" spans="1:91" s="4" customFormat="1" ht="16.5" customHeight="1">
      <c r="A96" s="85" t="s">
        <v>80</v>
      </c>
      <c r="B96" s="48"/>
      <c r="C96" s="10"/>
      <c r="D96" s="10"/>
      <c r="E96" s="244" t="s">
        <v>78</v>
      </c>
      <c r="F96" s="244"/>
      <c r="G96" s="244"/>
      <c r="H96" s="244"/>
      <c r="I96" s="244"/>
      <c r="J96" s="10"/>
      <c r="K96" s="244" t="s">
        <v>81</v>
      </c>
      <c r="L96" s="244"/>
      <c r="M96" s="244"/>
      <c r="N96" s="244"/>
      <c r="O96" s="244"/>
      <c r="P96" s="244"/>
      <c r="Q96" s="244"/>
      <c r="R96" s="244"/>
      <c r="S96" s="244"/>
      <c r="T96" s="244"/>
      <c r="U96" s="244"/>
      <c r="V96" s="244"/>
      <c r="W96" s="244"/>
      <c r="X96" s="244"/>
      <c r="Y96" s="244"/>
      <c r="Z96" s="244"/>
      <c r="AA96" s="244"/>
      <c r="AB96" s="244"/>
      <c r="AC96" s="244"/>
      <c r="AD96" s="244"/>
      <c r="AE96" s="244"/>
      <c r="AF96" s="244"/>
      <c r="AG96" s="245"/>
      <c r="AH96" s="246"/>
      <c r="AI96" s="246"/>
      <c r="AJ96" s="246"/>
      <c r="AK96" s="246"/>
      <c r="AL96" s="246"/>
      <c r="AM96" s="246"/>
      <c r="AN96" s="245"/>
      <c r="AO96" s="246"/>
      <c r="AP96" s="246"/>
      <c r="AQ96" s="86" t="s">
        <v>82</v>
      </c>
      <c r="AR96" s="48"/>
      <c r="AS96" s="87">
        <v>0</v>
      </c>
      <c r="AT96" s="88">
        <f t="shared" si="0"/>
        <v>0</v>
      </c>
      <c r="AU96" s="89">
        <f>'1 - Architektonicko stave...'!P141</f>
        <v>1480.67158728</v>
      </c>
      <c r="AV96" s="88">
        <f>'1 - Architektonicko stave...'!J35</f>
        <v>0</v>
      </c>
      <c r="AW96" s="88">
        <f>'1 - Architektonicko stave...'!J36</f>
        <v>0</v>
      </c>
      <c r="AX96" s="88">
        <f>'1 - Architektonicko stave...'!J37</f>
        <v>0</v>
      </c>
      <c r="AY96" s="88">
        <f>'1 - Architektonicko stave...'!J38</f>
        <v>0</v>
      </c>
      <c r="AZ96" s="88">
        <f>'1 - Architektonicko stave...'!F35</f>
        <v>0</v>
      </c>
      <c r="BA96" s="88">
        <f>'1 - Architektonicko stave...'!F36</f>
        <v>0</v>
      </c>
      <c r="BB96" s="88">
        <f>'1 - Architektonicko stave...'!F37</f>
        <v>0</v>
      </c>
      <c r="BC96" s="88">
        <f>'1 - Architektonicko stave...'!F38</f>
        <v>0</v>
      </c>
      <c r="BD96" s="90">
        <f>'1 - Architektonicko stave...'!F39</f>
        <v>0</v>
      </c>
      <c r="BT96" s="21" t="s">
        <v>83</v>
      </c>
      <c r="BV96" s="21" t="s">
        <v>73</v>
      </c>
      <c r="BW96" s="21" t="s">
        <v>84</v>
      </c>
      <c r="BX96" s="21" t="s">
        <v>79</v>
      </c>
      <c r="CL96" s="21" t="s">
        <v>1</v>
      </c>
    </row>
    <row r="97" spans="1:90" s="4" customFormat="1" ht="16.5" customHeight="1">
      <c r="A97" s="85" t="s">
        <v>80</v>
      </c>
      <c r="B97" s="48"/>
      <c r="C97" s="10"/>
      <c r="D97" s="10"/>
      <c r="E97" s="244" t="s">
        <v>83</v>
      </c>
      <c r="F97" s="244"/>
      <c r="G97" s="244"/>
      <c r="H97" s="244"/>
      <c r="I97" s="244"/>
      <c r="J97" s="10"/>
      <c r="K97" s="244" t="s">
        <v>85</v>
      </c>
      <c r="L97" s="244"/>
      <c r="M97" s="244"/>
      <c r="N97" s="244"/>
      <c r="O97" s="244"/>
      <c r="P97" s="244"/>
      <c r="Q97" s="244"/>
      <c r="R97" s="244"/>
      <c r="S97" s="244"/>
      <c r="T97" s="244"/>
      <c r="U97" s="244"/>
      <c r="V97" s="244"/>
      <c r="W97" s="244"/>
      <c r="X97" s="244"/>
      <c r="Y97" s="244"/>
      <c r="Z97" s="244"/>
      <c r="AA97" s="244"/>
      <c r="AB97" s="244"/>
      <c r="AC97" s="244"/>
      <c r="AD97" s="244"/>
      <c r="AE97" s="244"/>
      <c r="AF97" s="244"/>
      <c r="AG97" s="245"/>
      <c r="AH97" s="246"/>
      <c r="AI97" s="246"/>
      <c r="AJ97" s="246"/>
      <c r="AK97" s="246"/>
      <c r="AL97" s="246"/>
      <c r="AM97" s="246"/>
      <c r="AN97" s="245"/>
      <c r="AO97" s="246"/>
      <c r="AP97" s="246"/>
      <c r="AQ97" s="86" t="s">
        <v>82</v>
      </c>
      <c r="AR97" s="48"/>
      <c r="AS97" s="87">
        <v>0</v>
      </c>
      <c r="AT97" s="88">
        <f t="shared" si="0"/>
        <v>0</v>
      </c>
      <c r="AU97" s="89">
        <f>'2 - Vzduchotechnika'!P123</f>
        <v>0</v>
      </c>
      <c r="AV97" s="88">
        <f>'2 - Vzduchotechnika'!J35</f>
        <v>0</v>
      </c>
      <c r="AW97" s="88">
        <f>'2 - Vzduchotechnika'!J36</f>
        <v>0</v>
      </c>
      <c r="AX97" s="88">
        <f>'2 - Vzduchotechnika'!J37</f>
        <v>0</v>
      </c>
      <c r="AY97" s="88">
        <f>'2 - Vzduchotechnika'!J38</f>
        <v>0</v>
      </c>
      <c r="AZ97" s="88">
        <f>'2 - Vzduchotechnika'!F35</f>
        <v>0</v>
      </c>
      <c r="BA97" s="88">
        <f>'2 - Vzduchotechnika'!F36</f>
        <v>0</v>
      </c>
      <c r="BB97" s="88">
        <f>'2 - Vzduchotechnika'!F37</f>
        <v>0</v>
      </c>
      <c r="BC97" s="88">
        <f>'2 - Vzduchotechnika'!F38</f>
        <v>0</v>
      </c>
      <c r="BD97" s="90">
        <f>'2 - Vzduchotechnika'!F39</f>
        <v>0</v>
      </c>
      <c r="BT97" s="21" t="s">
        <v>83</v>
      </c>
      <c r="BV97" s="21" t="s">
        <v>73</v>
      </c>
      <c r="BW97" s="21" t="s">
        <v>86</v>
      </c>
      <c r="BX97" s="21" t="s">
        <v>79</v>
      </c>
      <c r="CL97" s="21" t="s">
        <v>1</v>
      </c>
    </row>
    <row r="98" spans="1:90" s="4" customFormat="1" ht="16.5" customHeight="1">
      <c r="A98" s="85" t="s">
        <v>80</v>
      </c>
      <c r="B98" s="48"/>
      <c r="C98" s="10"/>
      <c r="D98" s="10"/>
      <c r="E98" s="244" t="s">
        <v>87</v>
      </c>
      <c r="F98" s="244"/>
      <c r="G98" s="244"/>
      <c r="H98" s="244"/>
      <c r="I98" s="244"/>
      <c r="J98" s="10"/>
      <c r="K98" s="244" t="s">
        <v>88</v>
      </c>
      <c r="L98" s="244"/>
      <c r="M98" s="244"/>
      <c r="N98" s="244"/>
      <c r="O98" s="244"/>
      <c r="P98" s="244"/>
      <c r="Q98" s="244"/>
      <c r="R98" s="244"/>
      <c r="S98" s="244"/>
      <c r="T98" s="244"/>
      <c r="U98" s="244"/>
      <c r="V98" s="244"/>
      <c r="W98" s="244"/>
      <c r="X98" s="244"/>
      <c r="Y98" s="244"/>
      <c r="Z98" s="244"/>
      <c r="AA98" s="244"/>
      <c r="AB98" s="244"/>
      <c r="AC98" s="244"/>
      <c r="AD98" s="244"/>
      <c r="AE98" s="244"/>
      <c r="AF98" s="244"/>
      <c r="AG98" s="245"/>
      <c r="AH98" s="246"/>
      <c r="AI98" s="246"/>
      <c r="AJ98" s="246"/>
      <c r="AK98" s="246"/>
      <c r="AL98" s="246"/>
      <c r="AM98" s="246"/>
      <c r="AN98" s="245"/>
      <c r="AO98" s="246"/>
      <c r="AP98" s="246"/>
      <c r="AQ98" s="86" t="s">
        <v>82</v>
      </c>
      <c r="AR98" s="48"/>
      <c r="AS98" s="87">
        <v>0</v>
      </c>
      <c r="AT98" s="88">
        <f t="shared" si="0"/>
        <v>0</v>
      </c>
      <c r="AU98" s="89">
        <f>'3 - Meranie a regulácia'!P127</f>
        <v>0</v>
      </c>
      <c r="AV98" s="88">
        <f>'3 - Meranie a regulácia'!J35</f>
        <v>0</v>
      </c>
      <c r="AW98" s="88">
        <f>'3 - Meranie a regulácia'!J36</f>
        <v>0</v>
      </c>
      <c r="AX98" s="88">
        <f>'3 - Meranie a regulácia'!J37</f>
        <v>0</v>
      </c>
      <c r="AY98" s="88">
        <f>'3 - Meranie a regulácia'!J38</f>
        <v>0</v>
      </c>
      <c r="AZ98" s="88">
        <f>'3 - Meranie a regulácia'!F35</f>
        <v>0</v>
      </c>
      <c r="BA98" s="88">
        <f>'3 - Meranie a regulácia'!F36</f>
        <v>0</v>
      </c>
      <c r="BB98" s="88">
        <f>'3 - Meranie a regulácia'!F37</f>
        <v>0</v>
      </c>
      <c r="BC98" s="88">
        <f>'3 - Meranie a regulácia'!F38</f>
        <v>0</v>
      </c>
      <c r="BD98" s="90">
        <f>'3 - Meranie a regulácia'!F39</f>
        <v>0</v>
      </c>
      <c r="BT98" s="21" t="s">
        <v>83</v>
      </c>
      <c r="BV98" s="21" t="s">
        <v>73</v>
      </c>
      <c r="BW98" s="21" t="s">
        <v>89</v>
      </c>
      <c r="BX98" s="21" t="s">
        <v>79</v>
      </c>
      <c r="CL98" s="21" t="s">
        <v>1</v>
      </c>
    </row>
    <row r="99" spans="1:90" s="4" customFormat="1" ht="16.5" customHeight="1">
      <c r="A99" s="85" t="s">
        <v>80</v>
      </c>
      <c r="B99" s="48"/>
      <c r="C99" s="10"/>
      <c r="D99" s="10"/>
      <c r="E99" s="244" t="s">
        <v>90</v>
      </c>
      <c r="F99" s="244"/>
      <c r="G99" s="244"/>
      <c r="H99" s="244"/>
      <c r="I99" s="244"/>
      <c r="J99" s="10"/>
      <c r="K99" s="244" t="s">
        <v>91</v>
      </c>
      <c r="L99" s="244"/>
      <c r="M99" s="244"/>
      <c r="N99" s="244"/>
      <c r="O99" s="244"/>
      <c r="P99" s="244"/>
      <c r="Q99" s="244"/>
      <c r="R99" s="244"/>
      <c r="S99" s="244"/>
      <c r="T99" s="244"/>
      <c r="U99" s="244"/>
      <c r="V99" s="244"/>
      <c r="W99" s="244"/>
      <c r="X99" s="244"/>
      <c r="Y99" s="244"/>
      <c r="Z99" s="244"/>
      <c r="AA99" s="244"/>
      <c r="AB99" s="244"/>
      <c r="AC99" s="244"/>
      <c r="AD99" s="244"/>
      <c r="AE99" s="244"/>
      <c r="AF99" s="244"/>
      <c r="AG99" s="245"/>
      <c r="AH99" s="246"/>
      <c r="AI99" s="246"/>
      <c r="AJ99" s="246"/>
      <c r="AK99" s="246"/>
      <c r="AL99" s="246"/>
      <c r="AM99" s="246"/>
      <c r="AN99" s="245"/>
      <c r="AO99" s="246"/>
      <c r="AP99" s="246"/>
      <c r="AQ99" s="86" t="s">
        <v>82</v>
      </c>
      <c r="AR99" s="48"/>
      <c r="AS99" s="87">
        <v>0</v>
      </c>
      <c r="AT99" s="88">
        <f t="shared" si="0"/>
        <v>0</v>
      </c>
      <c r="AU99" s="89">
        <f>'4 - Ústredné vykurovanie'!P131</f>
        <v>0</v>
      </c>
      <c r="AV99" s="88">
        <f>'4 - Ústredné vykurovanie'!J35</f>
        <v>0</v>
      </c>
      <c r="AW99" s="88">
        <f>'4 - Ústredné vykurovanie'!J36</f>
        <v>0</v>
      </c>
      <c r="AX99" s="88">
        <f>'4 - Ústredné vykurovanie'!J37</f>
        <v>0</v>
      </c>
      <c r="AY99" s="88">
        <f>'4 - Ústredné vykurovanie'!J38</f>
        <v>0</v>
      </c>
      <c r="AZ99" s="88">
        <f>'4 - Ústredné vykurovanie'!F35</f>
        <v>0</v>
      </c>
      <c r="BA99" s="88">
        <f>'4 - Ústredné vykurovanie'!F36</f>
        <v>0</v>
      </c>
      <c r="BB99" s="88">
        <f>'4 - Ústredné vykurovanie'!F37</f>
        <v>0</v>
      </c>
      <c r="BC99" s="88">
        <f>'4 - Ústredné vykurovanie'!F38</f>
        <v>0</v>
      </c>
      <c r="BD99" s="90">
        <f>'4 - Ústredné vykurovanie'!F39</f>
        <v>0</v>
      </c>
      <c r="BT99" s="21" t="s">
        <v>83</v>
      </c>
      <c r="BV99" s="21" t="s">
        <v>73</v>
      </c>
      <c r="BW99" s="21" t="s">
        <v>92</v>
      </c>
      <c r="BX99" s="21" t="s">
        <v>79</v>
      </c>
      <c r="CL99" s="21" t="s">
        <v>1</v>
      </c>
    </row>
    <row r="100" spans="1:90" s="4" customFormat="1" ht="16.5" customHeight="1">
      <c r="A100" s="85" t="s">
        <v>80</v>
      </c>
      <c r="B100" s="48"/>
      <c r="C100" s="10"/>
      <c r="D100" s="10"/>
      <c r="E100" s="244" t="s">
        <v>93</v>
      </c>
      <c r="F100" s="244"/>
      <c r="G100" s="244"/>
      <c r="H100" s="244"/>
      <c r="I100" s="244"/>
      <c r="J100" s="10"/>
      <c r="K100" s="244" t="s">
        <v>94</v>
      </c>
      <c r="L100" s="244"/>
      <c r="M100" s="244"/>
      <c r="N100" s="244"/>
      <c r="O100" s="244"/>
      <c r="P100" s="244"/>
      <c r="Q100" s="244"/>
      <c r="R100" s="244"/>
      <c r="S100" s="244"/>
      <c r="T100" s="244"/>
      <c r="U100" s="244"/>
      <c r="V100" s="244"/>
      <c r="W100" s="244"/>
      <c r="X100" s="244"/>
      <c r="Y100" s="244"/>
      <c r="Z100" s="244"/>
      <c r="AA100" s="244"/>
      <c r="AB100" s="244"/>
      <c r="AC100" s="244"/>
      <c r="AD100" s="244"/>
      <c r="AE100" s="244"/>
      <c r="AF100" s="244"/>
      <c r="AG100" s="245"/>
      <c r="AH100" s="246"/>
      <c r="AI100" s="246"/>
      <c r="AJ100" s="246"/>
      <c r="AK100" s="246"/>
      <c r="AL100" s="246"/>
      <c r="AM100" s="246"/>
      <c r="AN100" s="245"/>
      <c r="AO100" s="246"/>
      <c r="AP100" s="246"/>
      <c r="AQ100" s="86" t="s">
        <v>82</v>
      </c>
      <c r="AR100" s="48"/>
      <c r="AS100" s="87">
        <v>0</v>
      </c>
      <c r="AT100" s="88">
        <f t="shared" si="0"/>
        <v>0</v>
      </c>
      <c r="AU100" s="89">
        <f>'5 - Zdravotechnika'!P130</f>
        <v>0</v>
      </c>
      <c r="AV100" s="88">
        <f>'5 - Zdravotechnika'!J35</f>
        <v>0</v>
      </c>
      <c r="AW100" s="88">
        <f>'5 - Zdravotechnika'!J36</f>
        <v>0</v>
      </c>
      <c r="AX100" s="88">
        <f>'5 - Zdravotechnika'!J37</f>
        <v>0</v>
      </c>
      <c r="AY100" s="88">
        <f>'5 - Zdravotechnika'!J38</f>
        <v>0</v>
      </c>
      <c r="AZ100" s="88">
        <f>'5 - Zdravotechnika'!F35</f>
        <v>0</v>
      </c>
      <c r="BA100" s="88">
        <f>'5 - Zdravotechnika'!F36</f>
        <v>0</v>
      </c>
      <c r="BB100" s="88">
        <f>'5 - Zdravotechnika'!F37</f>
        <v>0</v>
      </c>
      <c r="BC100" s="88">
        <f>'5 - Zdravotechnika'!F38</f>
        <v>0</v>
      </c>
      <c r="BD100" s="90">
        <f>'5 - Zdravotechnika'!F39</f>
        <v>0</v>
      </c>
      <c r="BT100" s="21" t="s">
        <v>83</v>
      </c>
      <c r="BV100" s="21" t="s">
        <v>73</v>
      </c>
      <c r="BW100" s="21" t="s">
        <v>95</v>
      </c>
      <c r="BX100" s="21" t="s">
        <v>79</v>
      </c>
      <c r="CL100" s="21" t="s">
        <v>1</v>
      </c>
    </row>
    <row r="101" spans="1:90" s="4" customFormat="1" ht="16.5" customHeight="1">
      <c r="A101" s="85" t="s">
        <v>80</v>
      </c>
      <c r="B101" s="48"/>
      <c r="C101" s="10"/>
      <c r="D101" s="10"/>
      <c r="E101" s="244" t="s">
        <v>96</v>
      </c>
      <c r="F101" s="244"/>
      <c r="G101" s="244"/>
      <c r="H101" s="244"/>
      <c r="I101" s="244"/>
      <c r="J101" s="10"/>
      <c r="K101" s="244" t="s">
        <v>97</v>
      </c>
      <c r="L101" s="244"/>
      <c r="M101" s="244"/>
      <c r="N101" s="244"/>
      <c r="O101" s="244"/>
      <c r="P101" s="244"/>
      <c r="Q101" s="244"/>
      <c r="R101" s="244"/>
      <c r="S101" s="244"/>
      <c r="T101" s="244"/>
      <c r="U101" s="244"/>
      <c r="V101" s="244"/>
      <c r="W101" s="244"/>
      <c r="X101" s="244"/>
      <c r="Y101" s="244"/>
      <c r="Z101" s="244"/>
      <c r="AA101" s="244"/>
      <c r="AB101" s="244"/>
      <c r="AC101" s="244"/>
      <c r="AD101" s="244"/>
      <c r="AE101" s="244"/>
      <c r="AF101" s="244"/>
      <c r="AG101" s="245"/>
      <c r="AH101" s="246"/>
      <c r="AI101" s="246"/>
      <c r="AJ101" s="246"/>
      <c r="AK101" s="246"/>
      <c r="AL101" s="246"/>
      <c r="AM101" s="246"/>
      <c r="AN101" s="245"/>
      <c r="AO101" s="246"/>
      <c r="AP101" s="246"/>
      <c r="AQ101" s="86" t="s">
        <v>82</v>
      </c>
      <c r="AR101" s="48"/>
      <c r="AS101" s="91">
        <v>0</v>
      </c>
      <c r="AT101" s="92">
        <f t="shared" si="0"/>
        <v>0</v>
      </c>
      <c r="AU101" s="93">
        <f>'6 - Odberné plynové zaria...'!P127</f>
        <v>0</v>
      </c>
      <c r="AV101" s="92">
        <f>'6 - Odberné plynové zaria...'!J35</f>
        <v>0</v>
      </c>
      <c r="AW101" s="92">
        <f>'6 - Odberné plynové zaria...'!J36</f>
        <v>0</v>
      </c>
      <c r="AX101" s="92">
        <f>'6 - Odberné plynové zaria...'!J37</f>
        <v>0</v>
      </c>
      <c r="AY101" s="92">
        <f>'6 - Odberné plynové zaria...'!J38</f>
        <v>0</v>
      </c>
      <c r="AZ101" s="92">
        <f>'6 - Odberné plynové zaria...'!F35</f>
        <v>0</v>
      </c>
      <c r="BA101" s="92">
        <f>'6 - Odberné plynové zaria...'!F36</f>
        <v>0</v>
      </c>
      <c r="BB101" s="92">
        <f>'6 - Odberné plynové zaria...'!F37</f>
        <v>0</v>
      </c>
      <c r="BC101" s="92">
        <f>'6 - Odberné plynové zaria...'!F38</f>
        <v>0</v>
      </c>
      <c r="BD101" s="94">
        <f>'6 - Odberné plynové zaria...'!F39</f>
        <v>0</v>
      </c>
      <c r="BT101" s="21" t="s">
        <v>83</v>
      </c>
      <c r="BV101" s="21" t="s">
        <v>73</v>
      </c>
      <c r="BW101" s="21" t="s">
        <v>98</v>
      </c>
      <c r="BX101" s="21" t="s">
        <v>79</v>
      </c>
      <c r="CL101" s="21" t="s">
        <v>1</v>
      </c>
    </row>
    <row r="102" spans="1:90" s="2" customFormat="1" ht="30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26"/>
      <c r="O102" s="26"/>
      <c r="P102" s="26"/>
      <c r="Q102" s="26"/>
      <c r="R102" s="26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  <c r="AF102" s="26"/>
      <c r="AG102" s="26"/>
      <c r="AH102" s="26"/>
      <c r="AI102" s="26"/>
      <c r="AJ102" s="26"/>
      <c r="AK102" s="26"/>
      <c r="AL102" s="26"/>
      <c r="AM102" s="26"/>
      <c r="AN102" s="26"/>
      <c r="AO102" s="26"/>
      <c r="AP102" s="26"/>
      <c r="AQ102" s="26"/>
      <c r="AR102" s="27"/>
      <c r="AS102" s="26"/>
      <c r="AT102" s="26"/>
      <c r="AU102" s="26"/>
      <c r="AV102" s="26"/>
      <c r="AW102" s="26"/>
      <c r="AX102" s="26"/>
      <c r="AY102" s="26"/>
      <c r="AZ102" s="26"/>
      <c r="BA102" s="26"/>
      <c r="BB102" s="26"/>
      <c r="BC102" s="26"/>
      <c r="BD102" s="26"/>
      <c r="BE102" s="26"/>
    </row>
    <row r="103" spans="1:90" s="2" customFormat="1" ht="6.95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27"/>
      <c r="AS103" s="26"/>
      <c r="AT103" s="26"/>
      <c r="AU103" s="26"/>
      <c r="AV103" s="26"/>
      <c r="AW103" s="26"/>
      <c r="AX103" s="26"/>
      <c r="AY103" s="26"/>
      <c r="AZ103" s="26"/>
      <c r="BA103" s="26"/>
      <c r="BB103" s="26"/>
      <c r="BC103" s="26"/>
      <c r="BD103" s="26"/>
      <c r="BE103" s="26"/>
    </row>
  </sheetData>
  <mergeCells count="64">
    <mergeCell ref="AR2:BE2"/>
    <mergeCell ref="L33:P33"/>
    <mergeCell ref="W33:AE33"/>
    <mergeCell ref="AK33:AO33"/>
    <mergeCell ref="AK35:AO35"/>
    <mergeCell ref="X35:AB35"/>
    <mergeCell ref="L31:P31"/>
    <mergeCell ref="AK31:AO31"/>
    <mergeCell ref="W31:AE31"/>
    <mergeCell ref="L32:P32"/>
    <mergeCell ref="W32:AE32"/>
    <mergeCell ref="AK32:AO32"/>
    <mergeCell ref="W29:AE29"/>
    <mergeCell ref="AK29:AO29"/>
    <mergeCell ref="L29:P29"/>
    <mergeCell ref="AK30:AO30"/>
    <mergeCell ref="W30:AE30"/>
    <mergeCell ref="L30:P30"/>
    <mergeCell ref="K5:AJ5"/>
    <mergeCell ref="K6:AJ6"/>
    <mergeCell ref="E23:AN23"/>
    <mergeCell ref="AK26:AO26"/>
    <mergeCell ref="AK28:AO28"/>
    <mergeCell ref="L28:P28"/>
    <mergeCell ref="W28:AE28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K98:AF98"/>
    <mergeCell ref="AN98:AP98"/>
    <mergeCell ref="AG98:AM98"/>
    <mergeCell ref="E98:I98"/>
    <mergeCell ref="AN99:AP99"/>
    <mergeCell ref="AG99:AM99"/>
    <mergeCell ref="E99:I99"/>
    <mergeCell ref="K99:AF99"/>
    <mergeCell ref="E96:I96"/>
    <mergeCell ref="K96:AF96"/>
    <mergeCell ref="AN96:AP96"/>
    <mergeCell ref="AG96:AM96"/>
    <mergeCell ref="K97:AF97"/>
    <mergeCell ref="AG97:AM97"/>
    <mergeCell ref="E97:I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J85"/>
    <mergeCell ref="AM87:AN87"/>
    <mergeCell ref="AM89:AP89"/>
    <mergeCell ref="AS89:AT91"/>
    <mergeCell ref="AM90:AP90"/>
  </mergeCells>
  <hyperlinks>
    <hyperlink ref="A96" location="'1 - Architektonicko stave...'!C2" display="/"/>
    <hyperlink ref="A97" location="'2 - Vzduchotechnika'!C2" display="/"/>
    <hyperlink ref="A98" location="'3 - Meranie a regulácia'!C2" display="/"/>
    <hyperlink ref="A99" location="'4 - Ústredné vykurovanie'!C2" display="/"/>
    <hyperlink ref="A100" location="'5 - Zdravotechnika'!C2" display="/"/>
    <hyperlink ref="A101" location="'6 - Odberné plynové zaria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84"/>
  <sheetViews>
    <sheetView showGridLines="0" topLeftCell="A190" workbookViewId="0">
      <selection activeCell="E20" sqref="E20:H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57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84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99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6" t="str">
        <f>'Rekapitulácia stavby'!K6</f>
        <v>Spišská Nová Ves OÚ, rekonštrukcia kotolne</v>
      </c>
      <c r="F7" s="267"/>
      <c r="G7" s="267"/>
      <c r="H7" s="26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6"/>
      <c r="B9" s="27"/>
      <c r="C9" s="26"/>
      <c r="D9" s="26"/>
      <c r="E9" s="266" t="s">
        <v>101</v>
      </c>
      <c r="F9" s="265"/>
      <c r="G9" s="265"/>
      <c r="H9" s="26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102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24" t="s">
        <v>103</v>
      </c>
      <c r="F11" s="265"/>
      <c r="G11" s="265"/>
      <c r="H11" s="26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1951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1952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50" t="str">
        <f>'Rekapitulácia stavby'!E14</f>
        <v xml:space="preserve"> </v>
      </c>
      <c r="F20" s="250"/>
      <c r="G20" s="250"/>
      <c r="H20" s="250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53" t="s">
        <v>1</v>
      </c>
      <c r="F29" s="253"/>
      <c r="G29" s="253"/>
      <c r="H29" s="25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31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33</v>
      </c>
      <c r="G34" s="26"/>
      <c r="H34" s="26"/>
      <c r="I34" s="30" t="s">
        <v>32</v>
      </c>
      <c r="J34" s="30" t="s">
        <v>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35</v>
      </c>
      <c r="E35" s="32" t="s">
        <v>36</v>
      </c>
      <c r="F35" s="102">
        <f>ROUND((SUM(BE141:BE283)),  2)</f>
        <v>0</v>
      </c>
      <c r="G35" s="103"/>
      <c r="H35" s="103"/>
      <c r="I35" s="104">
        <v>0.2</v>
      </c>
      <c r="J35" s="102">
        <f>ROUND(((SUM(BE141:BE283))*I35),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37</v>
      </c>
      <c r="F36" s="105"/>
      <c r="G36" s="26"/>
      <c r="H36" s="26"/>
      <c r="I36" s="106">
        <v>0.2</v>
      </c>
      <c r="J36" s="105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105">
        <f>ROUND((SUM(BG141:BG283)),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39</v>
      </c>
      <c r="F38" s="105">
        <f>ROUND((SUM(BH141:BH283)),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40</v>
      </c>
      <c r="F39" s="102">
        <f>ROUND((SUM(BI141:BI283)),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41</v>
      </c>
      <c r="E41" s="57"/>
      <c r="F41" s="57"/>
      <c r="G41" s="109" t="s">
        <v>42</v>
      </c>
      <c r="H41" s="110" t="s">
        <v>43</v>
      </c>
      <c r="I41" s="57"/>
      <c r="J41" s="111"/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46</v>
      </c>
      <c r="E61" s="29"/>
      <c r="F61" s="113" t="s">
        <v>47</v>
      </c>
      <c r="G61" s="42" t="s">
        <v>46</v>
      </c>
      <c r="H61" s="29"/>
      <c r="I61" s="29"/>
      <c r="J61" s="114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46</v>
      </c>
      <c r="E76" s="29"/>
      <c r="F76" s="113" t="s">
        <v>47</v>
      </c>
      <c r="G76" s="42" t="s">
        <v>46</v>
      </c>
      <c r="H76" s="29"/>
      <c r="I76" s="29"/>
      <c r="J76" s="114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66" t="str">
        <f>E7</f>
        <v>Spišská Nová Ves OÚ, rekonštrukcia kotolne</v>
      </c>
      <c r="F85" s="267"/>
      <c r="G85" s="267"/>
      <c r="H85" s="26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6"/>
      <c r="B87" s="27"/>
      <c r="C87" s="26"/>
      <c r="D87" s="26"/>
      <c r="E87" s="266" t="s">
        <v>101</v>
      </c>
      <c r="F87" s="265"/>
      <c r="G87" s="265"/>
      <c r="H87" s="26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102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24" t="str">
        <f>E11</f>
        <v>1 - Architektonicko stavebné riešenie</v>
      </c>
      <c r="F89" s="265"/>
      <c r="G89" s="265"/>
      <c r="H89" s="26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Spišská Nová Ves, Markušovská cesta č. 1, 052 01 Spišská Nová Ves</v>
      </c>
      <c r="G91" s="26"/>
      <c r="H91" s="26"/>
      <c r="I91" s="23" t="s">
        <v>19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Pribinova 2, 812 72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105</v>
      </c>
      <c r="D96" s="107"/>
      <c r="E96" s="107"/>
      <c r="F96" s="107"/>
      <c r="G96" s="107"/>
      <c r="H96" s="107"/>
      <c r="I96" s="107"/>
      <c r="J96" s="116" t="s">
        <v>106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>
      <c r="A98" s="26"/>
      <c r="B98" s="27"/>
      <c r="C98" s="117" t="s">
        <v>107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108</v>
      </c>
    </row>
    <row r="99" spans="1:47" s="9" customFormat="1" ht="24.95" customHeight="1">
      <c r="B99" s="118"/>
      <c r="D99" s="119" t="s">
        <v>109</v>
      </c>
      <c r="E99" s="120"/>
      <c r="F99" s="120"/>
      <c r="G99" s="120"/>
      <c r="H99" s="120"/>
      <c r="I99" s="120"/>
      <c r="J99" s="121"/>
      <c r="L99" s="118"/>
    </row>
    <row r="100" spans="1:47" s="10" customFormat="1" ht="19.899999999999999" customHeight="1">
      <c r="B100" s="122"/>
      <c r="D100" s="123" t="s">
        <v>110</v>
      </c>
      <c r="E100" s="124"/>
      <c r="F100" s="124"/>
      <c r="G100" s="124"/>
      <c r="H100" s="124"/>
      <c r="I100" s="124"/>
      <c r="J100" s="125"/>
      <c r="L100" s="122"/>
    </row>
    <row r="101" spans="1:47" s="10" customFormat="1" ht="19.899999999999999" customHeight="1">
      <c r="B101" s="122"/>
      <c r="D101" s="123" t="s">
        <v>111</v>
      </c>
      <c r="E101" s="124"/>
      <c r="F101" s="124"/>
      <c r="G101" s="124"/>
      <c r="H101" s="124"/>
      <c r="I101" s="124"/>
      <c r="J101" s="125"/>
      <c r="L101" s="122"/>
    </row>
    <row r="102" spans="1:47" s="10" customFormat="1" ht="19.899999999999999" customHeight="1">
      <c r="B102" s="122"/>
      <c r="D102" s="123" t="s">
        <v>112</v>
      </c>
      <c r="E102" s="124"/>
      <c r="F102" s="124"/>
      <c r="G102" s="124"/>
      <c r="H102" s="124"/>
      <c r="I102" s="124"/>
      <c r="J102" s="125"/>
      <c r="L102" s="122"/>
    </row>
    <row r="103" spans="1:47" s="10" customFormat="1" ht="19.899999999999999" customHeight="1">
      <c r="B103" s="122"/>
      <c r="D103" s="123" t="s">
        <v>113</v>
      </c>
      <c r="E103" s="124"/>
      <c r="F103" s="124"/>
      <c r="G103" s="124"/>
      <c r="H103" s="124"/>
      <c r="I103" s="124"/>
      <c r="J103" s="125"/>
      <c r="L103" s="122"/>
    </row>
    <row r="104" spans="1:47" s="10" customFormat="1" ht="19.899999999999999" customHeight="1">
      <c r="B104" s="122"/>
      <c r="D104" s="123" t="s">
        <v>114</v>
      </c>
      <c r="E104" s="124"/>
      <c r="F104" s="124"/>
      <c r="G104" s="124"/>
      <c r="H104" s="124"/>
      <c r="I104" s="124"/>
      <c r="J104" s="125"/>
      <c r="L104" s="122"/>
    </row>
    <row r="105" spans="1:47" s="10" customFormat="1" ht="19.899999999999999" customHeight="1">
      <c r="B105" s="122"/>
      <c r="D105" s="123" t="s">
        <v>115</v>
      </c>
      <c r="E105" s="124"/>
      <c r="F105" s="124"/>
      <c r="G105" s="124"/>
      <c r="H105" s="124"/>
      <c r="I105" s="124"/>
      <c r="J105" s="125"/>
      <c r="L105" s="122"/>
    </row>
    <row r="106" spans="1:47" s="10" customFormat="1" ht="19.899999999999999" customHeight="1">
      <c r="B106" s="122"/>
      <c r="D106" s="123" t="s">
        <v>116</v>
      </c>
      <c r="E106" s="124"/>
      <c r="F106" s="124"/>
      <c r="G106" s="124"/>
      <c r="H106" s="124"/>
      <c r="I106" s="124"/>
      <c r="J106" s="125"/>
      <c r="L106" s="122"/>
    </row>
    <row r="107" spans="1:47" s="10" customFormat="1" ht="19.899999999999999" customHeight="1">
      <c r="B107" s="122"/>
      <c r="D107" s="123" t="s">
        <v>117</v>
      </c>
      <c r="E107" s="124"/>
      <c r="F107" s="124"/>
      <c r="G107" s="124"/>
      <c r="H107" s="124"/>
      <c r="I107" s="124"/>
      <c r="J107" s="125"/>
      <c r="L107" s="122"/>
    </row>
    <row r="108" spans="1:47" s="9" customFormat="1" ht="24.95" customHeight="1">
      <c r="B108" s="118"/>
      <c r="D108" s="119" t="s">
        <v>118</v>
      </c>
      <c r="E108" s="120"/>
      <c r="F108" s="120"/>
      <c r="G108" s="120"/>
      <c r="H108" s="120"/>
      <c r="I108" s="120"/>
      <c r="J108" s="121"/>
      <c r="L108" s="118"/>
    </row>
    <row r="109" spans="1:47" s="10" customFormat="1" ht="19.899999999999999" customHeight="1">
      <c r="B109" s="122"/>
      <c r="D109" s="123" t="s">
        <v>119</v>
      </c>
      <c r="E109" s="124"/>
      <c r="F109" s="124"/>
      <c r="G109" s="124"/>
      <c r="H109" s="124"/>
      <c r="I109" s="124"/>
      <c r="J109" s="125"/>
      <c r="L109" s="122"/>
    </row>
    <row r="110" spans="1:47" s="10" customFormat="1" ht="19.899999999999999" customHeight="1">
      <c r="B110" s="122"/>
      <c r="D110" s="123" t="s">
        <v>120</v>
      </c>
      <c r="E110" s="124"/>
      <c r="F110" s="124"/>
      <c r="G110" s="124"/>
      <c r="H110" s="124"/>
      <c r="I110" s="124"/>
      <c r="J110" s="125"/>
      <c r="L110" s="122"/>
    </row>
    <row r="111" spans="1:47" s="10" customFormat="1" ht="19.899999999999999" customHeight="1">
      <c r="B111" s="122"/>
      <c r="D111" s="123" t="s">
        <v>121</v>
      </c>
      <c r="E111" s="124"/>
      <c r="F111" s="124"/>
      <c r="G111" s="124"/>
      <c r="H111" s="124"/>
      <c r="I111" s="124"/>
      <c r="J111" s="125"/>
      <c r="L111" s="122"/>
    </row>
    <row r="112" spans="1:47" s="10" customFormat="1" ht="19.899999999999999" customHeight="1">
      <c r="B112" s="122"/>
      <c r="D112" s="123" t="s">
        <v>122</v>
      </c>
      <c r="E112" s="124"/>
      <c r="F112" s="124"/>
      <c r="G112" s="124"/>
      <c r="H112" s="124"/>
      <c r="I112" s="124"/>
      <c r="J112" s="125"/>
      <c r="L112" s="122"/>
    </row>
    <row r="113" spans="1:31" s="10" customFormat="1" ht="19.899999999999999" customHeight="1">
      <c r="B113" s="122"/>
      <c r="D113" s="123" t="s">
        <v>123</v>
      </c>
      <c r="E113" s="124"/>
      <c r="F113" s="124"/>
      <c r="G113" s="124"/>
      <c r="H113" s="124"/>
      <c r="I113" s="124"/>
      <c r="J113" s="125"/>
      <c r="L113" s="122"/>
    </row>
    <row r="114" spans="1:31" s="10" customFormat="1" ht="19.899999999999999" customHeight="1">
      <c r="B114" s="122"/>
      <c r="D114" s="123" t="s">
        <v>124</v>
      </c>
      <c r="E114" s="124"/>
      <c r="F114" s="124"/>
      <c r="G114" s="124"/>
      <c r="H114" s="124"/>
      <c r="I114" s="124"/>
      <c r="J114" s="125"/>
      <c r="L114" s="122"/>
    </row>
    <row r="115" spans="1:31" s="10" customFormat="1" ht="19.899999999999999" customHeight="1">
      <c r="B115" s="122"/>
      <c r="D115" s="123" t="s">
        <v>125</v>
      </c>
      <c r="E115" s="124"/>
      <c r="F115" s="124"/>
      <c r="G115" s="124"/>
      <c r="H115" s="124"/>
      <c r="I115" s="124"/>
      <c r="J115" s="125"/>
      <c r="L115" s="122"/>
    </row>
    <row r="116" spans="1:31" s="10" customFormat="1" ht="19.899999999999999" customHeight="1">
      <c r="B116" s="122"/>
      <c r="D116" s="123" t="s">
        <v>126</v>
      </c>
      <c r="E116" s="124"/>
      <c r="F116" s="124"/>
      <c r="G116" s="124"/>
      <c r="H116" s="124"/>
      <c r="I116" s="124"/>
      <c r="J116" s="125"/>
      <c r="L116" s="122"/>
    </row>
    <row r="117" spans="1:31" s="10" customFormat="1" ht="19.899999999999999" customHeight="1">
      <c r="B117" s="122"/>
      <c r="D117" s="123" t="s">
        <v>127</v>
      </c>
      <c r="E117" s="124"/>
      <c r="F117" s="124"/>
      <c r="G117" s="124"/>
      <c r="H117" s="124"/>
      <c r="I117" s="124"/>
      <c r="J117" s="125"/>
      <c r="L117" s="122"/>
    </row>
    <row r="118" spans="1:31" s="10" customFormat="1" ht="19.899999999999999" customHeight="1">
      <c r="B118" s="122"/>
      <c r="D118" s="123" t="s">
        <v>128</v>
      </c>
      <c r="E118" s="124"/>
      <c r="F118" s="124"/>
      <c r="G118" s="124"/>
      <c r="H118" s="124"/>
      <c r="I118" s="124"/>
      <c r="J118" s="125"/>
      <c r="L118" s="122"/>
    </row>
    <row r="119" spans="1:31" s="9" customFormat="1" ht="24.95" customHeight="1">
      <c r="B119" s="118"/>
      <c r="D119" s="119" t="s">
        <v>129</v>
      </c>
      <c r="E119" s="120"/>
      <c r="F119" s="120"/>
      <c r="G119" s="120"/>
      <c r="H119" s="120"/>
      <c r="I119" s="120"/>
      <c r="J119" s="121"/>
      <c r="L119" s="118"/>
    </row>
    <row r="120" spans="1:31" s="2" customFormat="1" ht="21.7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6.95" customHeight="1">
      <c r="A121" s="26"/>
      <c r="B121" s="44"/>
      <c r="C121" s="45"/>
      <c r="D121" s="45"/>
      <c r="E121" s="45"/>
      <c r="F121" s="45"/>
      <c r="G121" s="45"/>
      <c r="H121" s="45"/>
      <c r="I121" s="45"/>
      <c r="J121" s="45"/>
      <c r="K121" s="45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5" spans="1:31" s="2" customFormat="1" ht="6.95" customHeight="1">
      <c r="A125" s="26"/>
      <c r="B125" s="46"/>
      <c r="C125" s="47"/>
      <c r="D125" s="47"/>
      <c r="E125" s="47"/>
      <c r="F125" s="47"/>
      <c r="G125" s="47"/>
      <c r="H125" s="47"/>
      <c r="I125" s="47"/>
      <c r="J125" s="47"/>
      <c r="K125" s="47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24.95" customHeight="1">
      <c r="A126" s="26"/>
      <c r="B126" s="27"/>
      <c r="C126" s="18" t="s">
        <v>130</v>
      </c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6.95" customHeight="1">
      <c r="A127" s="26"/>
      <c r="B127" s="27"/>
      <c r="C127" s="26"/>
      <c r="D127" s="26"/>
      <c r="E127" s="26"/>
      <c r="F127" s="26"/>
      <c r="G127" s="26"/>
      <c r="H127" s="26"/>
      <c r="I127" s="26"/>
      <c r="J127" s="26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2" customHeight="1">
      <c r="A128" s="26"/>
      <c r="B128" s="27"/>
      <c r="C128" s="23" t="s">
        <v>13</v>
      </c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6.5" customHeight="1">
      <c r="A129" s="26"/>
      <c r="B129" s="27"/>
      <c r="C129" s="26"/>
      <c r="D129" s="26"/>
      <c r="E129" s="266" t="str">
        <f>E7</f>
        <v>Spišská Nová Ves OÚ, rekonštrukcia kotolne</v>
      </c>
      <c r="F129" s="267"/>
      <c r="G129" s="267"/>
      <c r="H129" s="267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" customFormat="1" ht="12" customHeight="1">
      <c r="B130" s="17"/>
      <c r="C130" s="23" t="s">
        <v>100</v>
      </c>
      <c r="L130" s="17"/>
    </row>
    <row r="131" spans="1:65" s="2" customFormat="1" ht="16.5" customHeight="1">
      <c r="A131" s="26"/>
      <c r="B131" s="27"/>
      <c r="C131" s="26"/>
      <c r="D131" s="26"/>
      <c r="E131" s="266" t="s">
        <v>101</v>
      </c>
      <c r="F131" s="265"/>
      <c r="G131" s="265"/>
      <c r="H131" s="265"/>
      <c r="I131" s="26"/>
      <c r="J131" s="26"/>
      <c r="K131" s="26"/>
      <c r="L131" s="39"/>
      <c r="S131" s="26"/>
      <c r="T131" s="26"/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</row>
    <row r="132" spans="1:65" s="2" customFormat="1" ht="12" customHeight="1">
      <c r="A132" s="26"/>
      <c r="B132" s="27"/>
      <c r="C132" s="23" t="s">
        <v>102</v>
      </c>
      <c r="D132" s="26"/>
      <c r="E132" s="26"/>
      <c r="F132" s="26"/>
      <c r="G132" s="26"/>
      <c r="H132" s="26"/>
      <c r="I132" s="26"/>
      <c r="J132" s="26"/>
      <c r="K132" s="26"/>
      <c r="L132" s="39"/>
      <c r="S132" s="26"/>
      <c r="T132" s="2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</row>
    <row r="133" spans="1:65" s="2" customFormat="1" ht="16.5" customHeight="1">
      <c r="A133" s="26"/>
      <c r="B133" s="27"/>
      <c r="C133" s="26"/>
      <c r="D133" s="26"/>
      <c r="E133" s="224" t="str">
        <f>E11</f>
        <v>1 - Architektonicko stavebné riešenie</v>
      </c>
      <c r="F133" s="265"/>
      <c r="G133" s="265"/>
      <c r="H133" s="265"/>
      <c r="I133" s="26"/>
      <c r="J133" s="26"/>
      <c r="K133" s="26"/>
      <c r="L133" s="39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1:65" s="2" customFormat="1" ht="6.95" customHeight="1">
      <c r="A134" s="26"/>
      <c r="B134" s="27"/>
      <c r="C134" s="26"/>
      <c r="D134" s="26"/>
      <c r="E134" s="26"/>
      <c r="F134" s="26"/>
      <c r="G134" s="26"/>
      <c r="H134" s="26"/>
      <c r="I134" s="26"/>
      <c r="J134" s="26"/>
      <c r="K134" s="26"/>
      <c r="L134" s="39"/>
      <c r="S134" s="26"/>
      <c r="T134" s="2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</row>
    <row r="135" spans="1:65" s="2" customFormat="1" ht="12" customHeight="1">
      <c r="A135" s="26"/>
      <c r="B135" s="27"/>
      <c r="C135" s="23" t="s">
        <v>17</v>
      </c>
      <c r="D135" s="26"/>
      <c r="E135" s="26"/>
      <c r="F135" s="21" t="str">
        <f>F14</f>
        <v>Spišská Nová Ves, Markušovská cesta č. 1, 052 01 Spišská Nová Ves</v>
      </c>
      <c r="G135" s="26"/>
      <c r="H135" s="26"/>
      <c r="I135" s="23" t="s">
        <v>19</v>
      </c>
      <c r="J135" s="52"/>
      <c r="K135" s="26"/>
      <c r="L135" s="39"/>
      <c r="S135" s="26"/>
      <c r="T135" s="26"/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</row>
    <row r="136" spans="1:65" s="2" customFormat="1" ht="6.95" customHeight="1">
      <c r="A136" s="26"/>
      <c r="B136" s="27"/>
      <c r="C136" s="26"/>
      <c r="D136" s="26"/>
      <c r="E136" s="26"/>
      <c r="F136" s="26"/>
      <c r="G136" s="26"/>
      <c r="H136" s="26"/>
      <c r="I136" s="26"/>
      <c r="J136" s="26"/>
      <c r="K136" s="26"/>
      <c r="L136" s="39"/>
      <c r="S136" s="26"/>
      <c r="T136" s="2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</row>
    <row r="137" spans="1:65" s="2" customFormat="1" ht="15.2" customHeight="1">
      <c r="A137" s="26"/>
      <c r="B137" s="27"/>
      <c r="C137" s="23" t="s">
        <v>20</v>
      </c>
      <c r="D137" s="26"/>
      <c r="E137" s="26"/>
      <c r="F137" s="21" t="str">
        <f>E17</f>
        <v>Ministerstvo vnútra SR, Pribinova 2, 812 72 Bratislava</v>
      </c>
      <c r="G137" s="26"/>
      <c r="H137" s="26"/>
      <c r="I137" s="23" t="s">
        <v>26</v>
      </c>
      <c r="J137" s="24" t="str">
        <f>E23</f>
        <v>KApAR, s.r.o., Prešov</v>
      </c>
      <c r="K137" s="26"/>
      <c r="L137" s="39"/>
      <c r="S137" s="26"/>
      <c r="T137" s="26"/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</row>
    <row r="138" spans="1:65" s="2" customFormat="1" ht="15.2" customHeight="1">
      <c r="A138" s="26"/>
      <c r="B138" s="27"/>
      <c r="C138" s="23" t="s">
        <v>24</v>
      </c>
      <c r="D138" s="26"/>
      <c r="E138" s="26"/>
      <c r="F138" s="21" t="str">
        <f>IF(E20="","",E20)</f>
        <v xml:space="preserve"> </v>
      </c>
      <c r="G138" s="26"/>
      <c r="H138" s="26"/>
      <c r="I138" s="23" t="s">
        <v>29</v>
      </c>
      <c r="J138" s="24"/>
      <c r="K138" s="26"/>
      <c r="L138" s="39"/>
      <c r="S138" s="26"/>
      <c r="T138" s="26"/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</row>
    <row r="139" spans="1:65" s="2" customFormat="1" ht="10.35" customHeight="1">
      <c r="A139" s="26"/>
      <c r="B139" s="27"/>
      <c r="C139" s="26"/>
      <c r="D139" s="26"/>
      <c r="E139" s="26"/>
      <c r="F139" s="26"/>
      <c r="G139" s="26"/>
      <c r="H139" s="26"/>
      <c r="I139" s="26"/>
      <c r="J139" s="26"/>
      <c r="K139" s="26"/>
      <c r="L139" s="39"/>
      <c r="S139" s="26"/>
      <c r="T139" s="26"/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</row>
    <row r="140" spans="1:65" s="11" customFormat="1" ht="29.25" customHeight="1">
      <c r="A140" s="126"/>
      <c r="B140" s="127"/>
      <c r="C140" s="128" t="s">
        <v>131</v>
      </c>
      <c r="D140" s="129" t="s">
        <v>56</v>
      </c>
      <c r="E140" s="129" t="s">
        <v>52</v>
      </c>
      <c r="F140" s="129" t="s">
        <v>53</v>
      </c>
      <c r="G140" s="129" t="s">
        <v>132</v>
      </c>
      <c r="H140" s="129" t="s">
        <v>133</v>
      </c>
      <c r="I140" s="129" t="s">
        <v>134</v>
      </c>
      <c r="J140" s="130" t="s">
        <v>106</v>
      </c>
      <c r="K140" s="131" t="s">
        <v>135</v>
      </c>
      <c r="L140" s="132"/>
      <c r="M140" s="59" t="s">
        <v>1</v>
      </c>
      <c r="N140" s="60" t="s">
        <v>35</v>
      </c>
      <c r="O140" s="60" t="s">
        <v>136</v>
      </c>
      <c r="P140" s="60" t="s">
        <v>137</v>
      </c>
      <c r="Q140" s="60" t="s">
        <v>138</v>
      </c>
      <c r="R140" s="60" t="s">
        <v>139</v>
      </c>
      <c r="S140" s="60" t="s">
        <v>140</v>
      </c>
      <c r="T140" s="61" t="s">
        <v>141</v>
      </c>
      <c r="U140" s="126"/>
      <c r="V140" s="126"/>
      <c r="W140" s="126"/>
      <c r="X140" s="126"/>
      <c r="Y140" s="126"/>
      <c r="Z140" s="126"/>
      <c r="AA140" s="126"/>
      <c r="AB140" s="126"/>
      <c r="AC140" s="126"/>
      <c r="AD140" s="126"/>
      <c r="AE140" s="126"/>
    </row>
    <row r="141" spans="1:65" s="2" customFormat="1" ht="22.7" customHeight="1">
      <c r="A141" s="26"/>
      <c r="B141" s="27"/>
      <c r="C141" s="66" t="s">
        <v>107</v>
      </c>
      <c r="D141" s="26"/>
      <c r="E141" s="26"/>
      <c r="F141" s="26"/>
      <c r="G141" s="26"/>
      <c r="H141" s="26"/>
      <c r="I141" s="26"/>
      <c r="J141" s="133"/>
      <c r="K141" s="26"/>
      <c r="L141" s="27"/>
      <c r="M141" s="62"/>
      <c r="N141" s="53"/>
      <c r="O141" s="63"/>
      <c r="P141" s="134">
        <f>P142+P231+P282</f>
        <v>1480.67158728</v>
      </c>
      <c r="Q141" s="63"/>
      <c r="R141" s="134">
        <f>R142+R231+R282</f>
        <v>157.27458563999997</v>
      </c>
      <c r="S141" s="63"/>
      <c r="T141" s="135">
        <f>T142+T231+T282</f>
        <v>16.405997000000003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T141" s="14" t="s">
        <v>70</v>
      </c>
      <c r="AU141" s="14" t="s">
        <v>108</v>
      </c>
      <c r="BK141" s="136">
        <f>BK142+BK231+BK282</f>
        <v>0</v>
      </c>
    </row>
    <row r="142" spans="1:65" s="12" customFormat="1" ht="25.9" customHeight="1">
      <c r="B142" s="137"/>
      <c r="D142" s="138" t="s">
        <v>70</v>
      </c>
      <c r="E142" s="139" t="s">
        <v>142</v>
      </c>
      <c r="F142" s="139" t="s">
        <v>143</v>
      </c>
      <c r="J142" s="140"/>
      <c r="L142" s="137"/>
      <c r="M142" s="141"/>
      <c r="N142" s="142"/>
      <c r="O142" s="142"/>
      <c r="P142" s="143">
        <f>P143+P148+P161+P166+P173+P188+P192+P229</f>
        <v>919.00305922999996</v>
      </c>
      <c r="Q142" s="142"/>
      <c r="R142" s="143">
        <f>R143+R148+R161+R166+R173+R188+R192+R229</f>
        <v>148.09660087999998</v>
      </c>
      <c r="S142" s="142"/>
      <c r="T142" s="144">
        <f>T143+T148+T161+T166+T173+T188+T192+T229</f>
        <v>14.208997000000004</v>
      </c>
      <c r="AR142" s="138" t="s">
        <v>78</v>
      </c>
      <c r="AT142" s="145" t="s">
        <v>70</v>
      </c>
      <c r="AU142" s="145" t="s">
        <v>71</v>
      </c>
      <c r="AY142" s="138" t="s">
        <v>144</v>
      </c>
      <c r="BK142" s="146">
        <f>BK143+BK148+BK161+BK166+BK173+BK188+BK192+BK229</f>
        <v>0</v>
      </c>
    </row>
    <row r="143" spans="1:65" s="12" customFormat="1" ht="22.7" customHeight="1">
      <c r="B143" s="137"/>
      <c r="D143" s="138" t="s">
        <v>70</v>
      </c>
      <c r="E143" s="147" t="s">
        <v>78</v>
      </c>
      <c r="F143" s="147" t="s">
        <v>145</v>
      </c>
      <c r="J143" s="148"/>
      <c r="L143" s="137"/>
      <c r="M143" s="141"/>
      <c r="N143" s="142"/>
      <c r="O143" s="142"/>
      <c r="P143" s="143">
        <f>SUM(P144:P147)</f>
        <v>6.3853600000000004</v>
      </c>
      <c r="Q143" s="142"/>
      <c r="R143" s="143">
        <f>SUM(R144:R147)</f>
        <v>0</v>
      </c>
      <c r="S143" s="142"/>
      <c r="T143" s="144">
        <f>SUM(T144:T147)</f>
        <v>0</v>
      </c>
      <c r="AR143" s="138" t="s">
        <v>78</v>
      </c>
      <c r="AT143" s="145" t="s">
        <v>70</v>
      </c>
      <c r="AU143" s="145" t="s">
        <v>78</v>
      </c>
      <c r="AY143" s="138" t="s">
        <v>144</v>
      </c>
      <c r="BK143" s="146">
        <f>SUM(BK144:BK147)</f>
        <v>0</v>
      </c>
    </row>
    <row r="144" spans="1:65" s="2" customFormat="1" ht="37.700000000000003" customHeight="1">
      <c r="A144" s="26"/>
      <c r="B144" s="149"/>
      <c r="C144" s="150" t="s">
        <v>78</v>
      </c>
      <c r="D144" s="150" t="s">
        <v>146</v>
      </c>
      <c r="E144" s="151" t="s">
        <v>147</v>
      </c>
      <c r="F144" s="152" t="s">
        <v>148</v>
      </c>
      <c r="G144" s="153" t="s">
        <v>149</v>
      </c>
      <c r="H144" s="154">
        <v>1.2150000000000001</v>
      </c>
      <c r="I144" s="155"/>
      <c r="J144" s="155"/>
      <c r="K144" s="156"/>
      <c r="L144" s="27"/>
      <c r="M144" s="157" t="s">
        <v>1</v>
      </c>
      <c r="N144" s="158" t="s">
        <v>37</v>
      </c>
      <c r="O144" s="159">
        <v>1.667</v>
      </c>
      <c r="P144" s="159">
        <f>O144*H144</f>
        <v>2.0254050000000001</v>
      </c>
      <c r="Q144" s="159">
        <v>0</v>
      </c>
      <c r="R144" s="159">
        <f>Q144*H144</f>
        <v>0</v>
      </c>
      <c r="S144" s="159">
        <v>0</v>
      </c>
      <c r="T144" s="160">
        <f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90</v>
      </c>
      <c r="AT144" s="161" t="s">
        <v>146</v>
      </c>
      <c r="AU144" s="161" t="s">
        <v>83</v>
      </c>
      <c r="AY144" s="14" t="s">
        <v>144</v>
      </c>
      <c r="BE144" s="162">
        <f>IF(N144="základná",J144,0)</f>
        <v>0</v>
      </c>
      <c r="BF144" s="162">
        <f>IF(N144="znížená",J144,0)</f>
        <v>0</v>
      </c>
      <c r="BG144" s="162">
        <f>IF(N144="zákl. prenesená",J144,0)</f>
        <v>0</v>
      </c>
      <c r="BH144" s="162">
        <f>IF(N144="zníž. prenesená",J144,0)</f>
        <v>0</v>
      </c>
      <c r="BI144" s="162">
        <f>IF(N144="nulová",J144,0)</f>
        <v>0</v>
      </c>
      <c r="BJ144" s="14" t="s">
        <v>83</v>
      </c>
      <c r="BK144" s="162">
        <f>ROUND(I144*H144,2)</f>
        <v>0</v>
      </c>
      <c r="BL144" s="14" t="s">
        <v>90</v>
      </c>
      <c r="BM144" s="161" t="s">
        <v>150</v>
      </c>
    </row>
    <row r="145" spans="1:65" s="2" customFormat="1" ht="24.2" customHeight="1">
      <c r="A145" s="26"/>
      <c r="B145" s="149"/>
      <c r="C145" s="150" t="s">
        <v>83</v>
      </c>
      <c r="D145" s="150" t="s">
        <v>146</v>
      </c>
      <c r="E145" s="151" t="s">
        <v>151</v>
      </c>
      <c r="F145" s="152" t="s">
        <v>152</v>
      </c>
      <c r="G145" s="153" t="s">
        <v>149</v>
      </c>
      <c r="H145" s="154">
        <v>1.2150000000000001</v>
      </c>
      <c r="I145" s="155"/>
      <c r="J145" s="155"/>
      <c r="K145" s="156"/>
      <c r="L145" s="27"/>
      <c r="M145" s="157" t="s">
        <v>1</v>
      </c>
      <c r="N145" s="158" t="s">
        <v>37</v>
      </c>
      <c r="O145" s="159">
        <v>3.1739999999999999</v>
      </c>
      <c r="P145" s="159">
        <f>O145*H145</f>
        <v>3.8564100000000003</v>
      </c>
      <c r="Q145" s="159">
        <v>0</v>
      </c>
      <c r="R145" s="159">
        <f>Q145*H145</f>
        <v>0</v>
      </c>
      <c r="S145" s="159">
        <v>0</v>
      </c>
      <c r="T145" s="160">
        <f>S145*H145</f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90</v>
      </c>
      <c r="AT145" s="161" t="s">
        <v>146</v>
      </c>
      <c r="AU145" s="161" t="s">
        <v>83</v>
      </c>
      <c r="AY145" s="14" t="s">
        <v>144</v>
      </c>
      <c r="BE145" s="162">
        <f>IF(N145="základná",J145,0)</f>
        <v>0</v>
      </c>
      <c r="BF145" s="162">
        <f>IF(N145="znížená",J145,0)</f>
        <v>0</v>
      </c>
      <c r="BG145" s="162">
        <f>IF(N145="zákl. prenesená",J145,0)</f>
        <v>0</v>
      </c>
      <c r="BH145" s="162">
        <f>IF(N145="zníž. prenesená",J145,0)</f>
        <v>0</v>
      </c>
      <c r="BI145" s="162">
        <f>IF(N145="nulová",J145,0)</f>
        <v>0</v>
      </c>
      <c r="BJ145" s="14" t="s">
        <v>83</v>
      </c>
      <c r="BK145" s="162">
        <f>ROUND(I145*H145,2)</f>
        <v>0</v>
      </c>
      <c r="BL145" s="14" t="s">
        <v>90</v>
      </c>
      <c r="BM145" s="161" t="s">
        <v>153</v>
      </c>
    </row>
    <row r="146" spans="1:65" s="2" customFormat="1" ht="21.75" customHeight="1">
      <c r="A146" s="26"/>
      <c r="B146" s="149"/>
      <c r="C146" s="150" t="s">
        <v>87</v>
      </c>
      <c r="D146" s="150" t="s">
        <v>146</v>
      </c>
      <c r="E146" s="151" t="s">
        <v>154</v>
      </c>
      <c r="F146" s="152" t="s">
        <v>155</v>
      </c>
      <c r="G146" s="153" t="s">
        <v>149</v>
      </c>
      <c r="H146" s="154">
        <v>1.2150000000000001</v>
      </c>
      <c r="I146" s="155"/>
      <c r="J146" s="155"/>
      <c r="K146" s="156"/>
      <c r="L146" s="27"/>
      <c r="M146" s="157" t="s">
        <v>1</v>
      </c>
      <c r="N146" s="158" t="s">
        <v>37</v>
      </c>
      <c r="O146" s="159">
        <v>0.27900000000000003</v>
      </c>
      <c r="P146" s="159">
        <f>O146*H146</f>
        <v>0.33898500000000004</v>
      </c>
      <c r="Q146" s="159">
        <v>0</v>
      </c>
      <c r="R146" s="159">
        <f>Q146*H146</f>
        <v>0</v>
      </c>
      <c r="S146" s="159">
        <v>0</v>
      </c>
      <c r="T146" s="16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90</v>
      </c>
      <c r="AT146" s="161" t="s">
        <v>146</v>
      </c>
      <c r="AU146" s="161" t="s">
        <v>83</v>
      </c>
      <c r="AY146" s="14" t="s">
        <v>144</v>
      </c>
      <c r="BE146" s="162">
        <f>IF(N146="základná",J146,0)</f>
        <v>0</v>
      </c>
      <c r="BF146" s="162">
        <f>IF(N146="znížená",J146,0)</f>
        <v>0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83</v>
      </c>
      <c r="BK146" s="162">
        <f>ROUND(I146*H146,2)</f>
        <v>0</v>
      </c>
      <c r="BL146" s="14" t="s">
        <v>90</v>
      </c>
      <c r="BM146" s="161" t="s">
        <v>156</v>
      </c>
    </row>
    <row r="147" spans="1:65" s="2" customFormat="1" ht="37.700000000000003" customHeight="1">
      <c r="A147" s="26"/>
      <c r="B147" s="149"/>
      <c r="C147" s="150" t="s">
        <v>90</v>
      </c>
      <c r="D147" s="150" t="s">
        <v>146</v>
      </c>
      <c r="E147" s="151" t="s">
        <v>157</v>
      </c>
      <c r="F147" s="152" t="s">
        <v>158</v>
      </c>
      <c r="G147" s="153" t="s">
        <v>149</v>
      </c>
      <c r="H147" s="154">
        <v>0.68</v>
      </c>
      <c r="I147" s="155"/>
      <c r="J147" s="155"/>
      <c r="K147" s="156"/>
      <c r="L147" s="27"/>
      <c r="M147" s="157" t="s">
        <v>1</v>
      </c>
      <c r="N147" s="158" t="s">
        <v>37</v>
      </c>
      <c r="O147" s="159">
        <v>0.24199999999999999</v>
      </c>
      <c r="P147" s="159">
        <f>O147*H147</f>
        <v>0.16456000000000001</v>
      </c>
      <c r="Q147" s="159">
        <v>0</v>
      </c>
      <c r="R147" s="159">
        <f>Q147*H147</f>
        <v>0</v>
      </c>
      <c r="S147" s="159">
        <v>0</v>
      </c>
      <c r="T147" s="160">
        <f>S147*H147</f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90</v>
      </c>
      <c r="AT147" s="161" t="s">
        <v>146</v>
      </c>
      <c r="AU147" s="161" t="s">
        <v>83</v>
      </c>
      <c r="AY147" s="14" t="s">
        <v>144</v>
      </c>
      <c r="BE147" s="162">
        <f>IF(N147="základná",J147,0)</f>
        <v>0</v>
      </c>
      <c r="BF147" s="162">
        <f>IF(N147="znížená",J147,0)</f>
        <v>0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83</v>
      </c>
      <c r="BK147" s="162">
        <f>ROUND(I147*H147,2)</f>
        <v>0</v>
      </c>
      <c r="BL147" s="14" t="s">
        <v>90</v>
      </c>
      <c r="BM147" s="161" t="s">
        <v>159</v>
      </c>
    </row>
    <row r="148" spans="1:65" s="12" customFormat="1" ht="22.7" customHeight="1">
      <c r="B148" s="137"/>
      <c r="D148" s="138" t="s">
        <v>70</v>
      </c>
      <c r="E148" s="147" t="s">
        <v>83</v>
      </c>
      <c r="F148" s="147" t="s">
        <v>160</v>
      </c>
      <c r="J148" s="148"/>
      <c r="L148" s="137"/>
      <c r="M148" s="141"/>
      <c r="N148" s="142"/>
      <c r="O148" s="142"/>
      <c r="P148" s="143">
        <f>SUM(P149:P160)</f>
        <v>3.8094641600000001</v>
      </c>
      <c r="Q148" s="142"/>
      <c r="R148" s="143">
        <f>SUM(R149:R160)</f>
        <v>1.2768632700000002</v>
      </c>
      <c r="S148" s="142"/>
      <c r="T148" s="144">
        <f>SUM(T149:T160)</f>
        <v>0</v>
      </c>
      <c r="AR148" s="138" t="s">
        <v>78</v>
      </c>
      <c r="AT148" s="145" t="s">
        <v>70</v>
      </c>
      <c r="AU148" s="145" t="s">
        <v>78</v>
      </c>
      <c r="AY148" s="138" t="s">
        <v>144</v>
      </c>
      <c r="BK148" s="146">
        <f>SUM(BK149:BK160)</f>
        <v>0</v>
      </c>
    </row>
    <row r="149" spans="1:65" s="2" customFormat="1" ht="33" customHeight="1">
      <c r="A149" s="26"/>
      <c r="B149" s="149"/>
      <c r="C149" s="150" t="s">
        <v>93</v>
      </c>
      <c r="D149" s="150" t="s">
        <v>146</v>
      </c>
      <c r="E149" s="151" t="s">
        <v>161</v>
      </c>
      <c r="F149" s="152" t="s">
        <v>162</v>
      </c>
      <c r="G149" s="153" t="s">
        <v>163</v>
      </c>
      <c r="H149" s="154">
        <v>1.5189999999999999</v>
      </c>
      <c r="I149" s="155"/>
      <c r="J149" s="155"/>
      <c r="K149" s="156"/>
      <c r="L149" s="27"/>
      <c r="M149" s="157" t="s">
        <v>1</v>
      </c>
      <c r="N149" s="158" t="s">
        <v>37</v>
      </c>
      <c r="O149" s="159">
        <v>4.0000000000000001E-3</v>
      </c>
      <c r="P149" s="159">
        <f t="shared" ref="P149:P160" si="0">O149*H149</f>
        <v>6.0759999999999998E-3</v>
      </c>
      <c r="Q149" s="159">
        <v>0</v>
      </c>
      <c r="R149" s="159">
        <f t="shared" ref="R149:R160" si="1">Q149*H149</f>
        <v>0</v>
      </c>
      <c r="S149" s="159">
        <v>0</v>
      </c>
      <c r="T149" s="160">
        <f t="shared" ref="T149:T160" si="2"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90</v>
      </c>
      <c r="AT149" s="161" t="s">
        <v>146</v>
      </c>
      <c r="AU149" s="161" t="s">
        <v>83</v>
      </c>
      <c r="AY149" s="14" t="s">
        <v>144</v>
      </c>
      <c r="BE149" s="162">
        <f t="shared" ref="BE149:BE160" si="3">IF(N149="základná",J149,0)</f>
        <v>0</v>
      </c>
      <c r="BF149" s="162">
        <f t="shared" ref="BF149:BF160" si="4">IF(N149="znížená",J149,0)</f>
        <v>0</v>
      </c>
      <c r="BG149" s="162">
        <f t="shared" ref="BG149:BG160" si="5">IF(N149="zákl. prenesená",J149,0)</f>
        <v>0</v>
      </c>
      <c r="BH149" s="162">
        <f t="shared" ref="BH149:BH160" si="6">IF(N149="zníž. prenesená",J149,0)</f>
        <v>0</v>
      </c>
      <c r="BI149" s="162">
        <f t="shared" ref="BI149:BI160" si="7">IF(N149="nulová",J149,0)</f>
        <v>0</v>
      </c>
      <c r="BJ149" s="14" t="s">
        <v>83</v>
      </c>
      <c r="BK149" s="162">
        <f t="shared" ref="BK149:BK160" si="8">ROUND(I149*H149,2)</f>
        <v>0</v>
      </c>
      <c r="BL149" s="14" t="s">
        <v>90</v>
      </c>
      <c r="BM149" s="161" t="s">
        <v>164</v>
      </c>
    </row>
    <row r="150" spans="1:65" s="2" customFormat="1" ht="24.2" customHeight="1">
      <c r="A150" s="26"/>
      <c r="B150" s="149"/>
      <c r="C150" s="150" t="s">
        <v>96</v>
      </c>
      <c r="D150" s="150" t="s">
        <v>146</v>
      </c>
      <c r="E150" s="151" t="s">
        <v>165</v>
      </c>
      <c r="F150" s="152" t="s">
        <v>166</v>
      </c>
      <c r="G150" s="153" t="s">
        <v>149</v>
      </c>
      <c r="H150" s="154">
        <v>2.4E-2</v>
      </c>
      <c r="I150" s="155"/>
      <c r="J150" s="155"/>
      <c r="K150" s="156"/>
      <c r="L150" s="27"/>
      <c r="M150" s="157" t="s">
        <v>1</v>
      </c>
      <c r="N150" s="158" t="s">
        <v>37</v>
      </c>
      <c r="O150" s="159">
        <v>1.1317999999999999</v>
      </c>
      <c r="P150" s="159">
        <f t="shared" si="0"/>
        <v>2.7163199999999998E-2</v>
      </c>
      <c r="Q150" s="159">
        <v>2.0699999999999998</v>
      </c>
      <c r="R150" s="159">
        <f t="shared" si="1"/>
        <v>4.9679999999999995E-2</v>
      </c>
      <c r="S150" s="159">
        <v>0</v>
      </c>
      <c r="T150" s="160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90</v>
      </c>
      <c r="AT150" s="161" t="s">
        <v>146</v>
      </c>
      <c r="AU150" s="161" t="s">
        <v>83</v>
      </c>
      <c r="AY150" s="14" t="s">
        <v>144</v>
      </c>
      <c r="BE150" s="162">
        <f t="shared" si="3"/>
        <v>0</v>
      </c>
      <c r="BF150" s="162">
        <f t="shared" si="4"/>
        <v>0</v>
      </c>
      <c r="BG150" s="162">
        <f t="shared" si="5"/>
        <v>0</v>
      </c>
      <c r="BH150" s="162">
        <f t="shared" si="6"/>
        <v>0</v>
      </c>
      <c r="BI150" s="162">
        <f t="shared" si="7"/>
        <v>0</v>
      </c>
      <c r="BJ150" s="14" t="s">
        <v>83</v>
      </c>
      <c r="BK150" s="162">
        <f t="shared" si="8"/>
        <v>0</v>
      </c>
      <c r="BL150" s="14" t="s">
        <v>90</v>
      </c>
      <c r="BM150" s="161" t="s">
        <v>167</v>
      </c>
    </row>
    <row r="151" spans="1:65" s="2" customFormat="1" ht="16.5" customHeight="1">
      <c r="A151" s="26"/>
      <c r="B151" s="149"/>
      <c r="C151" s="150" t="s">
        <v>168</v>
      </c>
      <c r="D151" s="150" t="s">
        <v>146</v>
      </c>
      <c r="E151" s="151" t="s">
        <v>169</v>
      </c>
      <c r="F151" s="152" t="s">
        <v>170</v>
      </c>
      <c r="G151" s="153" t="s">
        <v>149</v>
      </c>
      <c r="H151" s="154">
        <v>6.5000000000000002E-2</v>
      </c>
      <c r="I151" s="155"/>
      <c r="J151" s="155"/>
      <c r="K151" s="156"/>
      <c r="L151" s="27"/>
      <c r="M151" s="157" t="s">
        <v>1</v>
      </c>
      <c r="N151" s="158" t="s">
        <v>37</v>
      </c>
      <c r="O151" s="159">
        <v>0.90824000000000005</v>
      </c>
      <c r="P151" s="159">
        <f t="shared" si="0"/>
        <v>5.9035600000000008E-2</v>
      </c>
      <c r="Q151" s="159">
        <v>2.0663999999999998</v>
      </c>
      <c r="R151" s="159">
        <f t="shared" si="1"/>
        <v>0.13431599999999999</v>
      </c>
      <c r="S151" s="159">
        <v>0</v>
      </c>
      <c r="T151" s="160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90</v>
      </c>
      <c r="AT151" s="161" t="s">
        <v>146</v>
      </c>
      <c r="AU151" s="161" t="s">
        <v>83</v>
      </c>
      <c r="AY151" s="14" t="s">
        <v>144</v>
      </c>
      <c r="BE151" s="162">
        <f t="shared" si="3"/>
        <v>0</v>
      </c>
      <c r="BF151" s="162">
        <f t="shared" si="4"/>
        <v>0</v>
      </c>
      <c r="BG151" s="162">
        <f t="shared" si="5"/>
        <v>0</v>
      </c>
      <c r="BH151" s="162">
        <f t="shared" si="6"/>
        <v>0</v>
      </c>
      <c r="BI151" s="162">
        <f t="shared" si="7"/>
        <v>0</v>
      </c>
      <c r="BJ151" s="14" t="s">
        <v>83</v>
      </c>
      <c r="BK151" s="162">
        <f t="shared" si="8"/>
        <v>0</v>
      </c>
      <c r="BL151" s="14" t="s">
        <v>90</v>
      </c>
      <c r="BM151" s="161" t="s">
        <v>171</v>
      </c>
    </row>
    <row r="152" spans="1:65" s="2" customFormat="1" ht="24.2" customHeight="1">
      <c r="A152" s="26"/>
      <c r="B152" s="149"/>
      <c r="C152" s="150" t="s">
        <v>172</v>
      </c>
      <c r="D152" s="150" t="s">
        <v>146</v>
      </c>
      <c r="E152" s="151" t="s">
        <v>173</v>
      </c>
      <c r="F152" s="152" t="s">
        <v>174</v>
      </c>
      <c r="G152" s="153" t="s">
        <v>149</v>
      </c>
      <c r="H152" s="154">
        <v>0.111</v>
      </c>
      <c r="I152" s="155"/>
      <c r="J152" s="155"/>
      <c r="K152" s="156"/>
      <c r="L152" s="27"/>
      <c r="M152" s="157" t="s">
        <v>1</v>
      </c>
      <c r="N152" s="158" t="s">
        <v>37</v>
      </c>
      <c r="O152" s="159">
        <v>0.61890999999999996</v>
      </c>
      <c r="P152" s="159">
        <f t="shared" si="0"/>
        <v>6.8699009999999991E-2</v>
      </c>
      <c r="Q152" s="159">
        <v>2.4157199999999999</v>
      </c>
      <c r="R152" s="159">
        <f t="shared" si="1"/>
        <v>0.26814492000000001</v>
      </c>
      <c r="S152" s="159">
        <v>0</v>
      </c>
      <c r="T152" s="160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90</v>
      </c>
      <c r="AT152" s="161" t="s">
        <v>146</v>
      </c>
      <c r="AU152" s="161" t="s">
        <v>83</v>
      </c>
      <c r="AY152" s="14" t="s">
        <v>144</v>
      </c>
      <c r="BE152" s="162">
        <f t="shared" si="3"/>
        <v>0</v>
      </c>
      <c r="BF152" s="162">
        <f t="shared" si="4"/>
        <v>0</v>
      </c>
      <c r="BG152" s="162">
        <f t="shared" si="5"/>
        <v>0</v>
      </c>
      <c r="BH152" s="162">
        <f t="shared" si="6"/>
        <v>0</v>
      </c>
      <c r="BI152" s="162">
        <f t="shared" si="7"/>
        <v>0</v>
      </c>
      <c r="BJ152" s="14" t="s">
        <v>83</v>
      </c>
      <c r="BK152" s="162">
        <f t="shared" si="8"/>
        <v>0</v>
      </c>
      <c r="BL152" s="14" t="s">
        <v>90</v>
      </c>
      <c r="BM152" s="161" t="s">
        <v>175</v>
      </c>
    </row>
    <row r="153" spans="1:65" s="2" customFormat="1" ht="21.75" customHeight="1">
      <c r="A153" s="26"/>
      <c r="B153" s="149"/>
      <c r="C153" s="150" t="s">
        <v>176</v>
      </c>
      <c r="D153" s="150" t="s">
        <v>146</v>
      </c>
      <c r="E153" s="151" t="s">
        <v>177</v>
      </c>
      <c r="F153" s="152" t="s">
        <v>178</v>
      </c>
      <c r="G153" s="153" t="s">
        <v>163</v>
      </c>
      <c r="H153" s="154">
        <v>0.27600000000000002</v>
      </c>
      <c r="I153" s="155"/>
      <c r="J153" s="155"/>
      <c r="K153" s="156"/>
      <c r="L153" s="27"/>
      <c r="M153" s="157" t="s">
        <v>1</v>
      </c>
      <c r="N153" s="158" t="s">
        <v>37</v>
      </c>
      <c r="O153" s="159">
        <v>0.35799999999999998</v>
      </c>
      <c r="P153" s="159">
        <f t="shared" si="0"/>
        <v>9.8808000000000007E-2</v>
      </c>
      <c r="Q153" s="159">
        <v>1.6000000000000001E-3</v>
      </c>
      <c r="R153" s="159">
        <f t="shared" si="1"/>
        <v>4.4160000000000005E-4</v>
      </c>
      <c r="S153" s="159">
        <v>0</v>
      </c>
      <c r="T153" s="160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90</v>
      </c>
      <c r="AT153" s="161" t="s">
        <v>146</v>
      </c>
      <c r="AU153" s="161" t="s">
        <v>83</v>
      </c>
      <c r="AY153" s="14" t="s">
        <v>144</v>
      </c>
      <c r="BE153" s="162">
        <f t="shared" si="3"/>
        <v>0</v>
      </c>
      <c r="BF153" s="162">
        <f t="shared" si="4"/>
        <v>0</v>
      </c>
      <c r="BG153" s="162">
        <f t="shared" si="5"/>
        <v>0</v>
      </c>
      <c r="BH153" s="162">
        <f t="shared" si="6"/>
        <v>0</v>
      </c>
      <c r="BI153" s="162">
        <f t="shared" si="7"/>
        <v>0</v>
      </c>
      <c r="BJ153" s="14" t="s">
        <v>83</v>
      </c>
      <c r="BK153" s="162">
        <f t="shared" si="8"/>
        <v>0</v>
      </c>
      <c r="BL153" s="14" t="s">
        <v>90</v>
      </c>
      <c r="BM153" s="161" t="s">
        <v>179</v>
      </c>
    </row>
    <row r="154" spans="1:65" s="2" customFormat="1" ht="21.75" customHeight="1">
      <c r="A154" s="26"/>
      <c r="B154" s="149"/>
      <c r="C154" s="150" t="s">
        <v>180</v>
      </c>
      <c r="D154" s="150" t="s">
        <v>146</v>
      </c>
      <c r="E154" s="151" t="s">
        <v>181</v>
      </c>
      <c r="F154" s="152" t="s">
        <v>182</v>
      </c>
      <c r="G154" s="153" t="s">
        <v>163</v>
      </c>
      <c r="H154" s="154">
        <v>0.27600000000000002</v>
      </c>
      <c r="I154" s="155"/>
      <c r="J154" s="155"/>
      <c r="K154" s="156"/>
      <c r="L154" s="27"/>
      <c r="M154" s="157" t="s">
        <v>1</v>
      </c>
      <c r="N154" s="158" t="s">
        <v>37</v>
      </c>
      <c r="O154" s="159">
        <v>0.19900000000000001</v>
      </c>
      <c r="P154" s="159">
        <f t="shared" si="0"/>
        <v>5.4924000000000008E-2</v>
      </c>
      <c r="Q154" s="159">
        <v>0</v>
      </c>
      <c r="R154" s="159">
        <f t="shared" si="1"/>
        <v>0</v>
      </c>
      <c r="S154" s="159">
        <v>0</v>
      </c>
      <c r="T154" s="160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90</v>
      </c>
      <c r="AT154" s="161" t="s">
        <v>146</v>
      </c>
      <c r="AU154" s="161" t="s">
        <v>83</v>
      </c>
      <c r="AY154" s="14" t="s">
        <v>144</v>
      </c>
      <c r="BE154" s="162">
        <f t="shared" si="3"/>
        <v>0</v>
      </c>
      <c r="BF154" s="162">
        <f t="shared" si="4"/>
        <v>0</v>
      </c>
      <c r="BG154" s="162">
        <f t="shared" si="5"/>
        <v>0</v>
      </c>
      <c r="BH154" s="162">
        <f t="shared" si="6"/>
        <v>0</v>
      </c>
      <c r="BI154" s="162">
        <f t="shared" si="7"/>
        <v>0</v>
      </c>
      <c r="BJ154" s="14" t="s">
        <v>83</v>
      </c>
      <c r="BK154" s="162">
        <f t="shared" si="8"/>
        <v>0</v>
      </c>
      <c r="BL154" s="14" t="s">
        <v>90</v>
      </c>
      <c r="BM154" s="161" t="s">
        <v>183</v>
      </c>
    </row>
    <row r="155" spans="1:65" s="2" customFormat="1" ht="33" customHeight="1">
      <c r="A155" s="26"/>
      <c r="B155" s="149"/>
      <c r="C155" s="150" t="s">
        <v>184</v>
      </c>
      <c r="D155" s="150" t="s">
        <v>146</v>
      </c>
      <c r="E155" s="151" t="s">
        <v>185</v>
      </c>
      <c r="F155" s="152" t="s">
        <v>186</v>
      </c>
      <c r="G155" s="153" t="s">
        <v>163</v>
      </c>
      <c r="H155" s="154">
        <v>1.2849999999999999</v>
      </c>
      <c r="I155" s="155"/>
      <c r="J155" s="155"/>
      <c r="K155" s="156"/>
      <c r="L155" s="27"/>
      <c r="M155" s="157" t="s">
        <v>1</v>
      </c>
      <c r="N155" s="158" t="s">
        <v>37</v>
      </c>
      <c r="O155" s="159">
        <v>4.7059999999999998E-2</v>
      </c>
      <c r="P155" s="159">
        <f t="shared" si="0"/>
        <v>6.0472099999999994E-2</v>
      </c>
      <c r="Q155" s="159">
        <v>6.2700000000000004E-3</v>
      </c>
      <c r="R155" s="159">
        <f t="shared" si="1"/>
        <v>8.0569500000000002E-3</v>
      </c>
      <c r="S155" s="159">
        <v>0</v>
      </c>
      <c r="T155" s="160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90</v>
      </c>
      <c r="AT155" s="161" t="s">
        <v>146</v>
      </c>
      <c r="AU155" s="161" t="s">
        <v>83</v>
      </c>
      <c r="AY155" s="14" t="s">
        <v>144</v>
      </c>
      <c r="BE155" s="162">
        <f t="shared" si="3"/>
        <v>0</v>
      </c>
      <c r="BF155" s="162">
        <f t="shared" si="4"/>
        <v>0</v>
      </c>
      <c r="BG155" s="162">
        <f t="shared" si="5"/>
        <v>0</v>
      </c>
      <c r="BH155" s="162">
        <f t="shared" si="6"/>
        <v>0</v>
      </c>
      <c r="BI155" s="162">
        <f t="shared" si="7"/>
        <v>0</v>
      </c>
      <c r="BJ155" s="14" t="s">
        <v>83</v>
      </c>
      <c r="BK155" s="162">
        <f t="shared" si="8"/>
        <v>0</v>
      </c>
      <c r="BL155" s="14" t="s">
        <v>90</v>
      </c>
      <c r="BM155" s="161" t="s">
        <v>187</v>
      </c>
    </row>
    <row r="156" spans="1:65" s="2" customFormat="1" ht="37.700000000000003" customHeight="1">
      <c r="A156" s="26"/>
      <c r="B156" s="149"/>
      <c r="C156" s="150" t="s">
        <v>188</v>
      </c>
      <c r="D156" s="150" t="s">
        <v>146</v>
      </c>
      <c r="E156" s="151" t="s">
        <v>189</v>
      </c>
      <c r="F156" s="152" t="s">
        <v>190</v>
      </c>
      <c r="G156" s="153" t="s">
        <v>191</v>
      </c>
      <c r="H156" s="154">
        <v>75</v>
      </c>
      <c r="I156" s="155"/>
      <c r="J156" s="155"/>
      <c r="K156" s="156"/>
      <c r="L156" s="27"/>
      <c r="M156" s="157" t="s">
        <v>1</v>
      </c>
      <c r="N156" s="158" t="s">
        <v>37</v>
      </c>
      <c r="O156" s="159">
        <v>3.1789999999999999E-2</v>
      </c>
      <c r="P156" s="159">
        <f t="shared" si="0"/>
        <v>2.3842499999999998</v>
      </c>
      <c r="Q156" s="159">
        <v>2.0000000000000002E-5</v>
      </c>
      <c r="R156" s="159">
        <f t="shared" si="1"/>
        <v>1.5E-3</v>
      </c>
      <c r="S156" s="159">
        <v>0</v>
      </c>
      <c r="T156" s="160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90</v>
      </c>
      <c r="AT156" s="161" t="s">
        <v>146</v>
      </c>
      <c r="AU156" s="161" t="s">
        <v>83</v>
      </c>
      <c r="AY156" s="14" t="s">
        <v>144</v>
      </c>
      <c r="BE156" s="162">
        <f t="shared" si="3"/>
        <v>0</v>
      </c>
      <c r="BF156" s="162">
        <f t="shared" si="4"/>
        <v>0</v>
      </c>
      <c r="BG156" s="162">
        <f t="shared" si="5"/>
        <v>0</v>
      </c>
      <c r="BH156" s="162">
        <f t="shared" si="6"/>
        <v>0</v>
      </c>
      <c r="BI156" s="162">
        <f t="shared" si="7"/>
        <v>0</v>
      </c>
      <c r="BJ156" s="14" t="s">
        <v>83</v>
      </c>
      <c r="BK156" s="162">
        <f t="shared" si="8"/>
        <v>0</v>
      </c>
      <c r="BL156" s="14" t="s">
        <v>90</v>
      </c>
      <c r="BM156" s="161" t="s">
        <v>192</v>
      </c>
    </row>
    <row r="157" spans="1:65" s="2" customFormat="1" ht="21.75" customHeight="1">
      <c r="A157" s="26"/>
      <c r="B157" s="149"/>
      <c r="C157" s="163" t="s">
        <v>193</v>
      </c>
      <c r="D157" s="163" t="s">
        <v>194</v>
      </c>
      <c r="E157" s="164" t="s">
        <v>195</v>
      </c>
      <c r="F157" s="165" t="s">
        <v>196</v>
      </c>
      <c r="G157" s="166" t="s">
        <v>197</v>
      </c>
      <c r="H157" s="167">
        <v>3.0000000000000001E-3</v>
      </c>
      <c r="I157" s="168"/>
      <c r="J157" s="168"/>
      <c r="K157" s="169"/>
      <c r="L157" s="170"/>
      <c r="M157" s="171" t="s">
        <v>1</v>
      </c>
      <c r="N157" s="172" t="s">
        <v>37</v>
      </c>
      <c r="O157" s="159">
        <v>0</v>
      </c>
      <c r="P157" s="159">
        <f t="shared" si="0"/>
        <v>0</v>
      </c>
      <c r="Q157" s="159">
        <v>1</v>
      </c>
      <c r="R157" s="159">
        <f t="shared" si="1"/>
        <v>3.0000000000000001E-3</v>
      </c>
      <c r="S157" s="159">
        <v>0</v>
      </c>
      <c r="T157" s="160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172</v>
      </c>
      <c r="AT157" s="161" t="s">
        <v>194</v>
      </c>
      <c r="AU157" s="161" t="s">
        <v>83</v>
      </c>
      <c r="AY157" s="14" t="s">
        <v>144</v>
      </c>
      <c r="BE157" s="162">
        <f t="shared" si="3"/>
        <v>0</v>
      </c>
      <c r="BF157" s="162">
        <f t="shared" si="4"/>
        <v>0</v>
      </c>
      <c r="BG157" s="162">
        <f t="shared" si="5"/>
        <v>0</v>
      </c>
      <c r="BH157" s="162">
        <f t="shared" si="6"/>
        <v>0</v>
      </c>
      <c r="BI157" s="162">
        <f t="shared" si="7"/>
        <v>0</v>
      </c>
      <c r="BJ157" s="14" t="s">
        <v>83</v>
      </c>
      <c r="BK157" s="162">
        <f t="shared" si="8"/>
        <v>0</v>
      </c>
      <c r="BL157" s="14" t="s">
        <v>90</v>
      </c>
      <c r="BM157" s="161" t="s">
        <v>198</v>
      </c>
    </row>
    <row r="158" spans="1:65" s="2" customFormat="1" ht="16.5" customHeight="1">
      <c r="A158" s="26"/>
      <c r="B158" s="149"/>
      <c r="C158" s="150" t="s">
        <v>199</v>
      </c>
      <c r="D158" s="150" t="s">
        <v>146</v>
      </c>
      <c r="E158" s="151" t="s">
        <v>200</v>
      </c>
      <c r="F158" s="152" t="s">
        <v>201</v>
      </c>
      <c r="G158" s="153" t="s">
        <v>149</v>
      </c>
      <c r="H158" s="154">
        <v>0.33500000000000002</v>
      </c>
      <c r="I158" s="155"/>
      <c r="J158" s="155"/>
      <c r="K158" s="156"/>
      <c r="L158" s="27"/>
      <c r="M158" s="157" t="s">
        <v>1</v>
      </c>
      <c r="N158" s="158" t="s">
        <v>37</v>
      </c>
      <c r="O158" s="159">
        <v>0.58055000000000001</v>
      </c>
      <c r="P158" s="159">
        <f t="shared" si="0"/>
        <v>0.19448425000000003</v>
      </c>
      <c r="Q158" s="159">
        <v>2.4157199999999999</v>
      </c>
      <c r="R158" s="159">
        <f t="shared" si="1"/>
        <v>0.80926620000000005</v>
      </c>
      <c r="S158" s="159">
        <v>0</v>
      </c>
      <c r="T158" s="160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90</v>
      </c>
      <c r="AT158" s="161" t="s">
        <v>146</v>
      </c>
      <c r="AU158" s="161" t="s">
        <v>83</v>
      </c>
      <c r="AY158" s="14" t="s">
        <v>144</v>
      </c>
      <c r="BE158" s="162">
        <f t="shared" si="3"/>
        <v>0</v>
      </c>
      <c r="BF158" s="162">
        <f t="shared" si="4"/>
        <v>0</v>
      </c>
      <c r="BG158" s="162">
        <f t="shared" si="5"/>
        <v>0</v>
      </c>
      <c r="BH158" s="162">
        <f t="shared" si="6"/>
        <v>0</v>
      </c>
      <c r="BI158" s="162">
        <f t="shared" si="7"/>
        <v>0</v>
      </c>
      <c r="BJ158" s="14" t="s">
        <v>83</v>
      </c>
      <c r="BK158" s="162">
        <f t="shared" si="8"/>
        <v>0</v>
      </c>
      <c r="BL158" s="14" t="s">
        <v>90</v>
      </c>
      <c r="BM158" s="161" t="s">
        <v>202</v>
      </c>
    </row>
    <row r="159" spans="1:65" s="2" customFormat="1" ht="21.75" customHeight="1">
      <c r="A159" s="26"/>
      <c r="B159" s="149"/>
      <c r="C159" s="150" t="s">
        <v>203</v>
      </c>
      <c r="D159" s="150" t="s">
        <v>146</v>
      </c>
      <c r="E159" s="151" t="s">
        <v>204</v>
      </c>
      <c r="F159" s="152" t="s">
        <v>205</v>
      </c>
      <c r="G159" s="153" t="s">
        <v>163</v>
      </c>
      <c r="H159" s="154">
        <v>1.536</v>
      </c>
      <c r="I159" s="155"/>
      <c r="J159" s="155"/>
      <c r="K159" s="156"/>
      <c r="L159" s="27"/>
      <c r="M159" s="157" t="s">
        <v>1</v>
      </c>
      <c r="N159" s="158" t="s">
        <v>37</v>
      </c>
      <c r="O159" s="159">
        <v>0.35799999999999998</v>
      </c>
      <c r="P159" s="159">
        <f t="shared" si="0"/>
        <v>0.54988800000000004</v>
      </c>
      <c r="Q159" s="159">
        <v>1.6000000000000001E-3</v>
      </c>
      <c r="R159" s="159">
        <f t="shared" si="1"/>
        <v>2.4576000000000003E-3</v>
      </c>
      <c r="S159" s="159">
        <v>0</v>
      </c>
      <c r="T159" s="160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90</v>
      </c>
      <c r="AT159" s="161" t="s">
        <v>146</v>
      </c>
      <c r="AU159" s="161" t="s">
        <v>83</v>
      </c>
      <c r="AY159" s="14" t="s">
        <v>144</v>
      </c>
      <c r="BE159" s="162">
        <f t="shared" si="3"/>
        <v>0</v>
      </c>
      <c r="BF159" s="162">
        <f t="shared" si="4"/>
        <v>0</v>
      </c>
      <c r="BG159" s="162">
        <f t="shared" si="5"/>
        <v>0</v>
      </c>
      <c r="BH159" s="162">
        <f t="shared" si="6"/>
        <v>0</v>
      </c>
      <c r="BI159" s="162">
        <f t="shared" si="7"/>
        <v>0</v>
      </c>
      <c r="BJ159" s="14" t="s">
        <v>83</v>
      </c>
      <c r="BK159" s="162">
        <f t="shared" si="8"/>
        <v>0</v>
      </c>
      <c r="BL159" s="14" t="s">
        <v>90</v>
      </c>
      <c r="BM159" s="161" t="s">
        <v>206</v>
      </c>
    </row>
    <row r="160" spans="1:65" s="2" customFormat="1" ht="21.75" customHeight="1">
      <c r="A160" s="26"/>
      <c r="B160" s="149"/>
      <c r="C160" s="150" t="s">
        <v>207</v>
      </c>
      <c r="D160" s="150" t="s">
        <v>146</v>
      </c>
      <c r="E160" s="151" t="s">
        <v>208</v>
      </c>
      <c r="F160" s="152" t="s">
        <v>209</v>
      </c>
      <c r="G160" s="153" t="s">
        <v>163</v>
      </c>
      <c r="H160" s="154">
        <v>1.536</v>
      </c>
      <c r="I160" s="155"/>
      <c r="J160" s="155"/>
      <c r="K160" s="156"/>
      <c r="L160" s="27"/>
      <c r="M160" s="157" t="s">
        <v>1</v>
      </c>
      <c r="N160" s="158" t="s">
        <v>37</v>
      </c>
      <c r="O160" s="159">
        <v>0.19900000000000001</v>
      </c>
      <c r="P160" s="159">
        <f t="shared" si="0"/>
        <v>0.30566400000000005</v>
      </c>
      <c r="Q160" s="159">
        <v>0</v>
      </c>
      <c r="R160" s="159">
        <f t="shared" si="1"/>
        <v>0</v>
      </c>
      <c r="S160" s="159">
        <v>0</v>
      </c>
      <c r="T160" s="160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90</v>
      </c>
      <c r="AT160" s="161" t="s">
        <v>146</v>
      </c>
      <c r="AU160" s="161" t="s">
        <v>83</v>
      </c>
      <c r="AY160" s="14" t="s">
        <v>144</v>
      </c>
      <c r="BE160" s="162">
        <f t="shared" si="3"/>
        <v>0</v>
      </c>
      <c r="BF160" s="162">
        <f t="shared" si="4"/>
        <v>0</v>
      </c>
      <c r="BG160" s="162">
        <f t="shared" si="5"/>
        <v>0</v>
      </c>
      <c r="BH160" s="162">
        <f t="shared" si="6"/>
        <v>0</v>
      </c>
      <c r="BI160" s="162">
        <f t="shared" si="7"/>
        <v>0</v>
      </c>
      <c r="BJ160" s="14" t="s">
        <v>83</v>
      </c>
      <c r="BK160" s="162">
        <f t="shared" si="8"/>
        <v>0</v>
      </c>
      <c r="BL160" s="14" t="s">
        <v>90</v>
      </c>
      <c r="BM160" s="161" t="s">
        <v>210</v>
      </c>
    </row>
    <row r="161" spans="1:65" s="12" customFormat="1" ht="22.7" customHeight="1">
      <c r="B161" s="137"/>
      <c r="D161" s="138" t="s">
        <v>70</v>
      </c>
      <c r="E161" s="147" t="s">
        <v>87</v>
      </c>
      <c r="F161" s="147" t="s">
        <v>211</v>
      </c>
      <c r="J161" s="148"/>
      <c r="L161" s="137"/>
      <c r="M161" s="141"/>
      <c r="N161" s="142"/>
      <c r="O161" s="142"/>
      <c r="P161" s="143">
        <f>SUM(P162:P165)</f>
        <v>2.8464813199999996</v>
      </c>
      <c r="Q161" s="142"/>
      <c r="R161" s="143">
        <f>SUM(R162:R165)</f>
        <v>1.11482926</v>
      </c>
      <c r="S161" s="142"/>
      <c r="T161" s="144">
        <f>SUM(T162:T165)</f>
        <v>0</v>
      </c>
      <c r="AR161" s="138" t="s">
        <v>78</v>
      </c>
      <c r="AT161" s="145" t="s">
        <v>70</v>
      </c>
      <c r="AU161" s="145" t="s">
        <v>78</v>
      </c>
      <c r="AY161" s="138" t="s">
        <v>144</v>
      </c>
      <c r="BK161" s="146">
        <f>SUM(BK162:BK165)</f>
        <v>0</v>
      </c>
    </row>
    <row r="162" spans="1:65" s="2" customFormat="1" ht="33" customHeight="1">
      <c r="A162" s="26"/>
      <c r="B162" s="149"/>
      <c r="C162" s="150" t="s">
        <v>212</v>
      </c>
      <c r="D162" s="150" t="s">
        <v>146</v>
      </c>
      <c r="E162" s="151" t="s">
        <v>213</v>
      </c>
      <c r="F162" s="152" t="s">
        <v>214</v>
      </c>
      <c r="G162" s="153" t="s">
        <v>149</v>
      </c>
      <c r="H162" s="154">
        <v>0.40699999999999997</v>
      </c>
      <c r="I162" s="155"/>
      <c r="J162" s="155"/>
      <c r="K162" s="156"/>
      <c r="L162" s="27"/>
      <c r="M162" s="157" t="s">
        <v>1</v>
      </c>
      <c r="N162" s="158" t="s">
        <v>37</v>
      </c>
      <c r="O162" s="159">
        <v>3.5259999999999998</v>
      </c>
      <c r="P162" s="159">
        <f>O162*H162</f>
        <v>1.4350819999999997</v>
      </c>
      <c r="Q162" s="159">
        <v>2.1529199999999999</v>
      </c>
      <c r="R162" s="159">
        <f>Q162*H162</f>
        <v>0.87623843999999995</v>
      </c>
      <c r="S162" s="159">
        <v>0</v>
      </c>
      <c r="T162" s="160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90</v>
      </c>
      <c r="AT162" s="161" t="s">
        <v>146</v>
      </c>
      <c r="AU162" s="161" t="s">
        <v>83</v>
      </c>
      <c r="AY162" s="14" t="s">
        <v>144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83</v>
      </c>
      <c r="BK162" s="162">
        <f>ROUND(I162*H162,2)</f>
        <v>0</v>
      </c>
      <c r="BL162" s="14" t="s">
        <v>90</v>
      </c>
      <c r="BM162" s="161" t="s">
        <v>215</v>
      </c>
    </row>
    <row r="163" spans="1:65" s="2" customFormat="1" ht="33" customHeight="1">
      <c r="A163" s="26"/>
      <c r="B163" s="149"/>
      <c r="C163" s="150" t="s">
        <v>216</v>
      </c>
      <c r="D163" s="150" t="s">
        <v>146</v>
      </c>
      <c r="E163" s="151" t="s">
        <v>217</v>
      </c>
      <c r="F163" s="152" t="s">
        <v>218</v>
      </c>
      <c r="G163" s="153" t="s">
        <v>197</v>
      </c>
      <c r="H163" s="154">
        <v>4.9000000000000002E-2</v>
      </c>
      <c r="I163" s="155"/>
      <c r="J163" s="155"/>
      <c r="K163" s="156"/>
      <c r="L163" s="27"/>
      <c r="M163" s="157" t="s">
        <v>1</v>
      </c>
      <c r="N163" s="158" t="s">
        <v>37</v>
      </c>
      <c r="O163" s="159">
        <v>14.933</v>
      </c>
      <c r="P163" s="159">
        <f>O163*H163</f>
        <v>0.73171700000000006</v>
      </c>
      <c r="Q163" s="159">
        <v>1.002</v>
      </c>
      <c r="R163" s="159">
        <f>Q163*H163</f>
        <v>4.9098000000000003E-2</v>
      </c>
      <c r="S163" s="159">
        <v>0</v>
      </c>
      <c r="T163" s="160">
        <f>S163*H163</f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90</v>
      </c>
      <c r="AT163" s="161" t="s">
        <v>146</v>
      </c>
      <c r="AU163" s="161" t="s">
        <v>83</v>
      </c>
      <c r="AY163" s="14" t="s">
        <v>144</v>
      </c>
      <c r="BE163" s="162">
        <f>IF(N163="základná",J163,0)</f>
        <v>0</v>
      </c>
      <c r="BF163" s="162">
        <f>IF(N163="znížená",J163,0)</f>
        <v>0</v>
      </c>
      <c r="BG163" s="162">
        <f>IF(N163="zákl. prenesená",J163,0)</f>
        <v>0</v>
      </c>
      <c r="BH163" s="162">
        <f>IF(N163="zníž. prenesená",J163,0)</f>
        <v>0</v>
      </c>
      <c r="BI163" s="162">
        <f>IF(N163="nulová",J163,0)</f>
        <v>0</v>
      </c>
      <c r="BJ163" s="14" t="s">
        <v>83</v>
      </c>
      <c r="BK163" s="162">
        <f>ROUND(I163*H163,2)</f>
        <v>0</v>
      </c>
      <c r="BL163" s="14" t="s">
        <v>90</v>
      </c>
      <c r="BM163" s="161" t="s">
        <v>219</v>
      </c>
    </row>
    <row r="164" spans="1:65" s="2" customFormat="1" ht="33" customHeight="1">
      <c r="A164" s="26"/>
      <c r="B164" s="149"/>
      <c r="C164" s="150" t="s">
        <v>220</v>
      </c>
      <c r="D164" s="150" t="s">
        <v>146</v>
      </c>
      <c r="E164" s="151" t="s">
        <v>221</v>
      </c>
      <c r="F164" s="152" t="s">
        <v>222</v>
      </c>
      <c r="G164" s="153" t="s">
        <v>163</v>
      </c>
      <c r="H164" s="154">
        <v>0.50600000000000001</v>
      </c>
      <c r="I164" s="155"/>
      <c r="J164" s="155"/>
      <c r="K164" s="156"/>
      <c r="L164" s="27"/>
      <c r="M164" s="157" t="s">
        <v>1</v>
      </c>
      <c r="N164" s="158" t="s">
        <v>37</v>
      </c>
      <c r="O164" s="159">
        <v>0.56222000000000005</v>
      </c>
      <c r="P164" s="159">
        <f>O164*H164</f>
        <v>0.28448332000000004</v>
      </c>
      <c r="Q164" s="159">
        <v>0.14498</v>
      </c>
      <c r="R164" s="159">
        <f>Q164*H164</f>
        <v>7.3359880000000002E-2</v>
      </c>
      <c r="S164" s="159">
        <v>0</v>
      </c>
      <c r="T164" s="160">
        <f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90</v>
      </c>
      <c r="AT164" s="161" t="s">
        <v>146</v>
      </c>
      <c r="AU164" s="161" t="s">
        <v>83</v>
      </c>
      <c r="AY164" s="14" t="s">
        <v>144</v>
      </c>
      <c r="BE164" s="162">
        <f>IF(N164="základná",J164,0)</f>
        <v>0</v>
      </c>
      <c r="BF164" s="162">
        <f>IF(N164="znížená",J164,0)</f>
        <v>0</v>
      </c>
      <c r="BG164" s="162">
        <f>IF(N164="zákl. prenesená",J164,0)</f>
        <v>0</v>
      </c>
      <c r="BH164" s="162">
        <f>IF(N164="zníž. prenesená",J164,0)</f>
        <v>0</v>
      </c>
      <c r="BI164" s="162">
        <f>IF(N164="nulová",J164,0)</f>
        <v>0</v>
      </c>
      <c r="BJ164" s="14" t="s">
        <v>83</v>
      </c>
      <c r="BK164" s="162">
        <f>ROUND(I164*H164,2)</f>
        <v>0</v>
      </c>
      <c r="BL164" s="14" t="s">
        <v>90</v>
      </c>
      <c r="BM164" s="161" t="s">
        <v>223</v>
      </c>
    </row>
    <row r="165" spans="1:65" s="2" customFormat="1" ht="33" customHeight="1">
      <c r="A165" s="26"/>
      <c r="B165" s="149"/>
      <c r="C165" s="150" t="s">
        <v>7</v>
      </c>
      <c r="D165" s="150" t="s">
        <v>146</v>
      </c>
      <c r="E165" s="151" t="s">
        <v>224</v>
      </c>
      <c r="F165" s="152" t="s">
        <v>225</v>
      </c>
      <c r="G165" s="153" t="s">
        <v>163</v>
      </c>
      <c r="H165" s="154">
        <v>0.56699999999999995</v>
      </c>
      <c r="I165" s="155"/>
      <c r="J165" s="155"/>
      <c r="K165" s="156"/>
      <c r="L165" s="27"/>
      <c r="M165" s="157" t="s">
        <v>1</v>
      </c>
      <c r="N165" s="158" t="s">
        <v>37</v>
      </c>
      <c r="O165" s="159">
        <v>0.69699999999999995</v>
      </c>
      <c r="P165" s="159">
        <f>O165*H165</f>
        <v>0.39519899999999991</v>
      </c>
      <c r="Q165" s="159">
        <v>0.20482</v>
      </c>
      <c r="R165" s="159">
        <f>Q165*H165</f>
        <v>0.11613293999999999</v>
      </c>
      <c r="S165" s="159">
        <v>0</v>
      </c>
      <c r="T165" s="160">
        <f>S165*H165</f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90</v>
      </c>
      <c r="AT165" s="161" t="s">
        <v>146</v>
      </c>
      <c r="AU165" s="161" t="s">
        <v>83</v>
      </c>
      <c r="AY165" s="14" t="s">
        <v>144</v>
      </c>
      <c r="BE165" s="162">
        <f>IF(N165="základná",J165,0)</f>
        <v>0</v>
      </c>
      <c r="BF165" s="162">
        <f>IF(N165="znížená",J165,0)</f>
        <v>0</v>
      </c>
      <c r="BG165" s="162">
        <f>IF(N165="zákl. prenesená",J165,0)</f>
        <v>0</v>
      </c>
      <c r="BH165" s="162">
        <f>IF(N165="zníž. prenesená",J165,0)</f>
        <v>0</v>
      </c>
      <c r="BI165" s="162">
        <f>IF(N165="nulová",J165,0)</f>
        <v>0</v>
      </c>
      <c r="BJ165" s="14" t="s">
        <v>83</v>
      </c>
      <c r="BK165" s="162">
        <f>ROUND(I165*H165,2)</f>
        <v>0</v>
      </c>
      <c r="BL165" s="14" t="s">
        <v>90</v>
      </c>
      <c r="BM165" s="161" t="s">
        <v>226</v>
      </c>
    </row>
    <row r="166" spans="1:65" s="12" customFormat="1" ht="22.7" customHeight="1">
      <c r="B166" s="137"/>
      <c r="D166" s="138" t="s">
        <v>70</v>
      </c>
      <c r="E166" s="147" t="s">
        <v>90</v>
      </c>
      <c r="F166" s="147" t="s">
        <v>227</v>
      </c>
      <c r="J166" s="148"/>
      <c r="L166" s="137"/>
      <c r="M166" s="141"/>
      <c r="N166" s="142"/>
      <c r="O166" s="142"/>
      <c r="P166" s="143">
        <f>SUM(P167:P172)</f>
        <v>1.858568</v>
      </c>
      <c r="Q166" s="142"/>
      <c r="R166" s="143">
        <f>SUM(R167:R172)</f>
        <v>0.39102190999999997</v>
      </c>
      <c r="S166" s="142"/>
      <c r="T166" s="144">
        <f>SUM(T167:T172)</f>
        <v>0</v>
      </c>
      <c r="AR166" s="138" t="s">
        <v>78</v>
      </c>
      <c r="AT166" s="145" t="s">
        <v>70</v>
      </c>
      <c r="AU166" s="145" t="s">
        <v>78</v>
      </c>
      <c r="AY166" s="138" t="s">
        <v>144</v>
      </c>
      <c r="BK166" s="146">
        <f>SUM(BK167:BK172)</f>
        <v>0</v>
      </c>
    </row>
    <row r="167" spans="1:65" s="2" customFormat="1" ht="24.2" customHeight="1">
      <c r="A167" s="26"/>
      <c r="B167" s="149"/>
      <c r="C167" s="150" t="s">
        <v>228</v>
      </c>
      <c r="D167" s="150" t="s">
        <v>146</v>
      </c>
      <c r="E167" s="151" t="s">
        <v>229</v>
      </c>
      <c r="F167" s="152" t="s">
        <v>230</v>
      </c>
      <c r="G167" s="153" t="s">
        <v>149</v>
      </c>
      <c r="H167" s="154">
        <v>0.157</v>
      </c>
      <c r="I167" s="155"/>
      <c r="J167" s="155"/>
      <c r="K167" s="156"/>
      <c r="L167" s="27"/>
      <c r="M167" s="157" t="s">
        <v>1</v>
      </c>
      <c r="N167" s="158" t="s">
        <v>37</v>
      </c>
      <c r="O167" s="159">
        <v>1.2609999999999999</v>
      </c>
      <c r="P167" s="159">
        <f t="shared" ref="P167:P172" si="9">O167*H167</f>
        <v>0.19797699999999999</v>
      </c>
      <c r="Q167" s="159">
        <v>2.4018999999999999</v>
      </c>
      <c r="R167" s="159">
        <f t="shared" ref="R167:R172" si="10">Q167*H167</f>
        <v>0.3770983</v>
      </c>
      <c r="S167" s="159">
        <v>0</v>
      </c>
      <c r="T167" s="160">
        <f t="shared" ref="T167:T172" si="11">S167*H167</f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90</v>
      </c>
      <c r="AT167" s="161" t="s">
        <v>146</v>
      </c>
      <c r="AU167" s="161" t="s">
        <v>83</v>
      </c>
      <c r="AY167" s="14" t="s">
        <v>144</v>
      </c>
      <c r="BE167" s="162">
        <f t="shared" ref="BE167:BE172" si="12">IF(N167="základná",J167,0)</f>
        <v>0</v>
      </c>
      <c r="BF167" s="162">
        <f t="shared" ref="BF167:BF172" si="13">IF(N167="znížená",J167,0)</f>
        <v>0</v>
      </c>
      <c r="BG167" s="162">
        <f t="shared" ref="BG167:BG172" si="14">IF(N167="zákl. prenesená",J167,0)</f>
        <v>0</v>
      </c>
      <c r="BH167" s="162">
        <f t="shared" ref="BH167:BH172" si="15">IF(N167="zníž. prenesená",J167,0)</f>
        <v>0</v>
      </c>
      <c r="BI167" s="162">
        <f t="shared" ref="BI167:BI172" si="16">IF(N167="nulová",J167,0)</f>
        <v>0</v>
      </c>
      <c r="BJ167" s="14" t="s">
        <v>83</v>
      </c>
      <c r="BK167" s="162">
        <f t="shared" ref="BK167:BK172" si="17">ROUND(I167*H167,2)</f>
        <v>0</v>
      </c>
      <c r="BL167" s="14" t="s">
        <v>90</v>
      </c>
      <c r="BM167" s="161" t="s">
        <v>231</v>
      </c>
    </row>
    <row r="168" spans="1:65" s="2" customFormat="1" ht="16.5" customHeight="1">
      <c r="A168" s="26"/>
      <c r="B168" s="149"/>
      <c r="C168" s="150" t="s">
        <v>232</v>
      </c>
      <c r="D168" s="150" t="s">
        <v>146</v>
      </c>
      <c r="E168" s="151" t="s">
        <v>233</v>
      </c>
      <c r="F168" s="152" t="s">
        <v>234</v>
      </c>
      <c r="G168" s="153" t="s">
        <v>163</v>
      </c>
      <c r="H168" s="154">
        <v>1.5309999999999999</v>
      </c>
      <c r="I168" s="155"/>
      <c r="J168" s="155"/>
      <c r="K168" s="156"/>
      <c r="L168" s="27"/>
      <c r="M168" s="157" t="s">
        <v>1</v>
      </c>
      <c r="N168" s="158" t="s">
        <v>37</v>
      </c>
      <c r="O168" s="159">
        <v>0.377</v>
      </c>
      <c r="P168" s="159">
        <f t="shared" si="9"/>
        <v>0.57718700000000001</v>
      </c>
      <c r="Q168" s="159">
        <v>1.8600000000000001E-3</v>
      </c>
      <c r="R168" s="159">
        <f t="shared" si="10"/>
        <v>2.8476600000000001E-3</v>
      </c>
      <c r="S168" s="159">
        <v>0</v>
      </c>
      <c r="T168" s="160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90</v>
      </c>
      <c r="AT168" s="161" t="s">
        <v>146</v>
      </c>
      <c r="AU168" s="161" t="s">
        <v>83</v>
      </c>
      <c r="AY168" s="14" t="s">
        <v>144</v>
      </c>
      <c r="BE168" s="162">
        <f t="shared" si="12"/>
        <v>0</v>
      </c>
      <c r="BF168" s="162">
        <f t="shared" si="13"/>
        <v>0</v>
      </c>
      <c r="BG168" s="162">
        <f t="shared" si="14"/>
        <v>0</v>
      </c>
      <c r="BH168" s="162">
        <f t="shared" si="15"/>
        <v>0</v>
      </c>
      <c r="BI168" s="162">
        <f t="shared" si="16"/>
        <v>0</v>
      </c>
      <c r="BJ168" s="14" t="s">
        <v>83</v>
      </c>
      <c r="BK168" s="162">
        <f t="shared" si="17"/>
        <v>0</v>
      </c>
      <c r="BL168" s="14" t="s">
        <v>90</v>
      </c>
      <c r="BM168" s="161" t="s">
        <v>235</v>
      </c>
    </row>
    <row r="169" spans="1:65" s="2" customFormat="1" ht="16.5" customHeight="1">
      <c r="A169" s="26"/>
      <c r="B169" s="149"/>
      <c r="C169" s="150" t="s">
        <v>236</v>
      </c>
      <c r="D169" s="150" t="s">
        <v>146</v>
      </c>
      <c r="E169" s="151" t="s">
        <v>237</v>
      </c>
      <c r="F169" s="152" t="s">
        <v>238</v>
      </c>
      <c r="G169" s="153" t="s">
        <v>163</v>
      </c>
      <c r="H169" s="154">
        <v>1.5309999999999999</v>
      </c>
      <c r="I169" s="155"/>
      <c r="J169" s="155"/>
      <c r="K169" s="156"/>
      <c r="L169" s="27"/>
      <c r="M169" s="157" t="s">
        <v>1</v>
      </c>
      <c r="N169" s="158" t="s">
        <v>37</v>
      </c>
      <c r="O169" s="159">
        <v>0.26600000000000001</v>
      </c>
      <c r="P169" s="159">
        <f t="shared" si="9"/>
        <v>0.407246</v>
      </c>
      <c r="Q169" s="159">
        <v>0</v>
      </c>
      <c r="R169" s="159">
        <f t="shared" si="10"/>
        <v>0</v>
      </c>
      <c r="S169" s="159">
        <v>0</v>
      </c>
      <c r="T169" s="160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90</v>
      </c>
      <c r="AT169" s="161" t="s">
        <v>146</v>
      </c>
      <c r="AU169" s="161" t="s">
        <v>83</v>
      </c>
      <c r="AY169" s="14" t="s">
        <v>144</v>
      </c>
      <c r="BE169" s="162">
        <f t="shared" si="12"/>
        <v>0</v>
      </c>
      <c r="BF169" s="162">
        <f t="shared" si="13"/>
        <v>0</v>
      </c>
      <c r="BG169" s="162">
        <f t="shared" si="14"/>
        <v>0</v>
      </c>
      <c r="BH169" s="162">
        <f t="shared" si="15"/>
        <v>0</v>
      </c>
      <c r="BI169" s="162">
        <f t="shared" si="16"/>
        <v>0</v>
      </c>
      <c r="BJ169" s="14" t="s">
        <v>83</v>
      </c>
      <c r="BK169" s="162">
        <f t="shared" si="17"/>
        <v>0</v>
      </c>
      <c r="BL169" s="14" t="s">
        <v>90</v>
      </c>
      <c r="BM169" s="161" t="s">
        <v>239</v>
      </c>
    </row>
    <row r="170" spans="1:65" s="2" customFormat="1" ht="24.2" customHeight="1">
      <c r="A170" s="26"/>
      <c r="B170" s="149"/>
      <c r="C170" s="150" t="s">
        <v>240</v>
      </c>
      <c r="D170" s="150" t="s">
        <v>146</v>
      </c>
      <c r="E170" s="151" t="s">
        <v>241</v>
      </c>
      <c r="F170" s="152" t="s">
        <v>242</v>
      </c>
      <c r="G170" s="153" t="s">
        <v>163</v>
      </c>
      <c r="H170" s="154">
        <v>1.1930000000000001</v>
      </c>
      <c r="I170" s="155"/>
      <c r="J170" s="155"/>
      <c r="K170" s="156"/>
      <c r="L170" s="27"/>
      <c r="M170" s="157" t="s">
        <v>1</v>
      </c>
      <c r="N170" s="158" t="s">
        <v>37</v>
      </c>
      <c r="O170" s="159">
        <v>0.38700000000000001</v>
      </c>
      <c r="P170" s="159">
        <f t="shared" si="9"/>
        <v>0.46169100000000002</v>
      </c>
      <c r="Q170" s="159">
        <v>2.2100000000000002E-3</v>
      </c>
      <c r="R170" s="159">
        <f t="shared" si="10"/>
        <v>2.6365300000000002E-3</v>
      </c>
      <c r="S170" s="159">
        <v>0</v>
      </c>
      <c r="T170" s="160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90</v>
      </c>
      <c r="AT170" s="161" t="s">
        <v>146</v>
      </c>
      <c r="AU170" s="161" t="s">
        <v>83</v>
      </c>
      <c r="AY170" s="14" t="s">
        <v>144</v>
      </c>
      <c r="BE170" s="162">
        <f t="shared" si="12"/>
        <v>0</v>
      </c>
      <c r="BF170" s="162">
        <f t="shared" si="13"/>
        <v>0</v>
      </c>
      <c r="BG170" s="162">
        <f t="shared" si="14"/>
        <v>0</v>
      </c>
      <c r="BH170" s="162">
        <f t="shared" si="15"/>
        <v>0</v>
      </c>
      <c r="BI170" s="162">
        <f t="shared" si="16"/>
        <v>0</v>
      </c>
      <c r="BJ170" s="14" t="s">
        <v>83</v>
      </c>
      <c r="BK170" s="162">
        <f t="shared" si="17"/>
        <v>0</v>
      </c>
      <c r="BL170" s="14" t="s">
        <v>90</v>
      </c>
      <c r="BM170" s="161" t="s">
        <v>243</v>
      </c>
    </row>
    <row r="171" spans="1:65" s="2" customFormat="1" ht="24.2" customHeight="1">
      <c r="A171" s="26"/>
      <c r="B171" s="149"/>
      <c r="C171" s="150" t="s">
        <v>244</v>
      </c>
      <c r="D171" s="150" t="s">
        <v>146</v>
      </c>
      <c r="E171" s="151" t="s">
        <v>245</v>
      </c>
      <c r="F171" s="152" t="s">
        <v>246</v>
      </c>
      <c r="G171" s="153" t="s">
        <v>163</v>
      </c>
      <c r="H171" s="154">
        <v>1.1930000000000001</v>
      </c>
      <c r="I171" s="155"/>
      <c r="J171" s="155"/>
      <c r="K171" s="156"/>
      <c r="L171" s="27"/>
      <c r="M171" s="157" t="s">
        <v>1</v>
      </c>
      <c r="N171" s="158" t="s">
        <v>37</v>
      </c>
      <c r="O171" s="159">
        <v>0.129</v>
      </c>
      <c r="P171" s="159">
        <f t="shared" si="9"/>
        <v>0.15389700000000001</v>
      </c>
      <c r="Q171" s="159">
        <v>0</v>
      </c>
      <c r="R171" s="159">
        <f t="shared" si="10"/>
        <v>0</v>
      </c>
      <c r="S171" s="159">
        <v>0</v>
      </c>
      <c r="T171" s="160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90</v>
      </c>
      <c r="AT171" s="161" t="s">
        <v>146</v>
      </c>
      <c r="AU171" s="161" t="s">
        <v>83</v>
      </c>
      <c r="AY171" s="14" t="s">
        <v>144</v>
      </c>
      <c r="BE171" s="162">
        <f t="shared" si="12"/>
        <v>0</v>
      </c>
      <c r="BF171" s="162">
        <f t="shared" si="13"/>
        <v>0</v>
      </c>
      <c r="BG171" s="162">
        <f t="shared" si="14"/>
        <v>0</v>
      </c>
      <c r="BH171" s="162">
        <f t="shared" si="15"/>
        <v>0</v>
      </c>
      <c r="BI171" s="162">
        <f t="shared" si="16"/>
        <v>0</v>
      </c>
      <c r="BJ171" s="14" t="s">
        <v>83</v>
      </c>
      <c r="BK171" s="162">
        <f t="shared" si="17"/>
        <v>0</v>
      </c>
      <c r="BL171" s="14" t="s">
        <v>90</v>
      </c>
      <c r="BM171" s="161" t="s">
        <v>247</v>
      </c>
    </row>
    <row r="172" spans="1:65" s="2" customFormat="1" ht="37.700000000000003" customHeight="1">
      <c r="A172" s="26"/>
      <c r="B172" s="149"/>
      <c r="C172" s="150" t="s">
        <v>248</v>
      </c>
      <c r="D172" s="150" t="s">
        <v>146</v>
      </c>
      <c r="E172" s="151" t="s">
        <v>249</v>
      </c>
      <c r="F172" s="152" t="s">
        <v>250</v>
      </c>
      <c r="G172" s="153" t="s">
        <v>163</v>
      </c>
      <c r="H172" s="154">
        <v>1.3460000000000001</v>
      </c>
      <c r="I172" s="155"/>
      <c r="J172" s="155"/>
      <c r="K172" s="156"/>
      <c r="L172" s="27"/>
      <c r="M172" s="157" t="s">
        <v>1</v>
      </c>
      <c r="N172" s="158" t="s">
        <v>37</v>
      </c>
      <c r="O172" s="159">
        <v>4.4999999999999998E-2</v>
      </c>
      <c r="P172" s="159">
        <f t="shared" si="9"/>
        <v>6.0569999999999999E-2</v>
      </c>
      <c r="Q172" s="159">
        <v>6.2700000000000004E-3</v>
      </c>
      <c r="R172" s="159">
        <f t="shared" si="10"/>
        <v>8.4394200000000013E-3</v>
      </c>
      <c r="S172" s="159">
        <v>0</v>
      </c>
      <c r="T172" s="160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90</v>
      </c>
      <c r="AT172" s="161" t="s">
        <v>146</v>
      </c>
      <c r="AU172" s="161" t="s">
        <v>83</v>
      </c>
      <c r="AY172" s="14" t="s">
        <v>144</v>
      </c>
      <c r="BE172" s="162">
        <f t="shared" si="12"/>
        <v>0</v>
      </c>
      <c r="BF172" s="162">
        <f t="shared" si="13"/>
        <v>0</v>
      </c>
      <c r="BG172" s="162">
        <f t="shared" si="14"/>
        <v>0</v>
      </c>
      <c r="BH172" s="162">
        <f t="shared" si="15"/>
        <v>0</v>
      </c>
      <c r="BI172" s="162">
        <f t="shared" si="16"/>
        <v>0</v>
      </c>
      <c r="BJ172" s="14" t="s">
        <v>83</v>
      </c>
      <c r="BK172" s="162">
        <f t="shared" si="17"/>
        <v>0</v>
      </c>
      <c r="BL172" s="14" t="s">
        <v>90</v>
      </c>
      <c r="BM172" s="161" t="s">
        <v>251</v>
      </c>
    </row>
    <row r="173" spans="1:65" s="12" customFormat="1" ht="22.7" customHeight="1">
      <c r="B173" s="137"/>
      <c r="D173" s="138" t="s">
        <v>70</v>
      </c>
      <c r="E173" s="147" t="s">
        <v>96</v>
      </c>
      <c r="F173" s="147" t="s">
        <v>252</v>
      </c>
      <c r="J173" s="148"/>
      <c r="L173" s="137"/>
      <c r="M173" s="141"/>
      <c r="N173" s="142"/>
      <c r="O173" s="142"/>
      <c r="P173" s="143">
        <f>SUM(P174:P187)</f>
        <v>56.608716349999995</v>
      </c>
      <c r="Q173" s="142"/>
      <c r="R173" s="143">
        <f>SUM(R174:R187)</f>
        <v>6.8861860500000009</v>
      </c>
      <c r="S173" s="142"/>
      <c r="T173" s="144">
        <f>SUM(T174:T187)</f>
        <v>0</v>
      </c>
      <c r="AR173" s="138" t="s">
        <v>78</v>
      </c>
      <c r="AT173" s="145" t="s">
        <v>70</v>
      </c>
      <c r="AU173" s="145" t="s">
        <v>78</v>
      </c>
      <c r="AY173" s="138" t="s">
        <v>144</v>
      </c>
      <c r="BK173" s="146">
        <f>SUM(BK174:BK187)</f>
        <v>0</v>
      </c>
    </row>
    <row r="174" spans="1:65" s="2" customFormat="1" ht="24.2" customHeight="1">
      <c r="A174" s="26"/>
      <c r="B174" s="149"/>
      <c r="C174" s="150" t="s">
        <v>253</v>
      </c>
      <c r="D174" s="150" t="s">
        <v>146</v>
      </c>
      <c r="E174" s="151" t="s">
        <v>254</v>
      </c>
      <c r="F174" s="152" t="s">
        <v>255</v>
      </c>
      <c r="G174" s="153" t="s">
        <v>163</v>
      </c>
      <c r="H174" s="154">
        <v>22.4</v>
      </c>
      <c r="I174" s="155"/>
      <c r="J174" s="155"/>
      <c r="K174" s="156"/>
      <c r="L174" s="27"/>
      <c r="M174" s="157" t="s">
        <v>1</v>
      </c>
      <c r="N174" s="158" t="s">
        <v>37</v>
      </c>
      <c r="O174" s="159">
        <v>0.11205</v>
      </c>
      <c r="P174" s="159">
        <f t="shared" ref="P174:P186" si="18">O174*H174</f>
        <v>2.5099199999999997</v>
      </c>
      <c r="Q174" s="159">
        <v>2.3000000000000001E-4</v>
      </c>
      <c r="R174" s="159">
        <f t="shared" ref="R174:R186" si="19">Q174*H174</f>
        <v>5.1519999999999995E-3</v>
      </c>
      <c r="S174" s="159">
        <v>0</v>
      </c>
      <c r="T174" s="160">
        <f t="shared" ref="T174:T186" si="20">S174*H174</f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90</v>
      </c>
      <c r="AT174" s="161" t="s">
        <v>146</v>
      </c>
      <c r="AU174" s="161" t="s">
        <v>83</v>
      </c>
      <c r="AY174" s="14" t="s">
        <v>144</v>
      </c>
      <c r="BE174" s="162">
        <f t="shared" ref="BE174:BE187" si="21">IF(N174="základná",J174,0)</f>
        <v>0</v>
      </c>
      <c r="BF174" s="162">
        <f t="shared" ref="BF174:BF187" si="22">IF(N174="znížená",J174,0)</f>
        <v>0</v>
      </c>
      <c r="BG174" s="162">
        <f t="shared" ref="BG174:BG187" si="23">IF(N174="zákl. prenesená",J174,0)</f>
        <v>0</v>
      </c>
      <c r="BH174" s="162">
        <f t="shared" ref="BH174:BH187" si="24">IF(N174="zníž. prenesená",J174,0)</f>
        <v>0</v>
      </c>
      <c r="BI174" s="162">
        <f t="shared" ref="BI174:BI187" si="25">IF(N174="nulová",J174,0)</f>
        <v>0</v>
      </c>
      <c r="BJ174" s="14" t="s">
        <v>83</v>
      </c>
      <c r="BK174" s="162">
        <f t="shared" ref="BK174:BK187" si="26">ROUND(I174*H174,2)</f>
        <v>0</v>
      </c>
      <c r="BL174" s="14" t="s">
        <v>90</v>
      </c>
      <c r="BM174" s="161" t="s">
        <v>256</v>
      </c>
    </row>
    <row r="175" spans="1:65" s="2" customFormat="1" ht="24.2" customHeight="1">
      <c r="A175" s="26"/>
      <c r="B175" s="149"/>
      <c r="C175" s="150" t="s">
        <v>257</v>
      </c>
      <c r="D175" s="150" t="s">
        <v>146</v>
      </c>
      <c r="E175" s="151" t="s">
        <v>258</v>
      </c>
      <c r="F175" s="152" t="s">
        <v>259</v>
      </c>
      <c r="G175" s="153" t="s">
        <v>163</v>
      </c>
      <c r="H175" s="154">
        <v>22.4</v>
      </c>
      <c r="I175" s="155"/>
      <c r="J175" s="155"/>
      <c r="K175" s="156"/>
      <c r="L175" s="27"/>
      <c r="M175" s="157" t="s">
        <v>1</v>
      </c>
      <c r="N175" s="158" t="s">
        <v>37</v>
      </c>
      <c r="O175" s="159">
        <v>0.40883000000000003</v>
      </c>
      <c r="P175" s="159">
        <f t="shared" si="18"/>
        <v>9.1577920000000006</v>
      </c>
      <c r="Q175" s="159">
        <v>1.375E-2</v>
      </c>
      <c r="R175" s="159">
        <f t="shared" si="19"/>
        <v>0.308</v>
      </c>
      <c r="S175" s="159">
        <v>0</v>
      </c>
      <c r="T175" s="160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90</v>
      </c>
      <c r="AT175" s="161" t="s">
        <v>146</v>
      </c>
      <c r="AU175" s="161" t="s">
        <v>83</v>
      </c>
      <c r="AY175" s="14" t="s">
        <v>144</v>
      </c>
      <c r="BE175" s="162">
        <f t="shared" si="21"/>
        <v>0</v>
      </c>
      <c r="BF175" s="162">
        <f t="shared" si="22"/>
        <v>0</v>
      </c>
      <c r="BG175" s="162">
        <f t="shared" si="23"/>
        <v>0</v>
      </c>
      <c r="BH175" s="162">
        <f t="shared" si="24"/>
        <v>0</v>
      </c>
      <c r="BI175" s="162">
        <f t="shared" si="25"/>
        <v>0</v>
      </c>
      <c r="BJ175" s="14" t="s">
        <v>83</v>
      </c>
      <c r="BK175" s="162">
        <f t="shared" si="26"/>
        <v>0</v>
      </c>
      <c r="BL175" s="14" t="s">
        <v>90</v>
      </c>
      <c r="BM175" s="161" t="s">
        <v>260</v>
      </c>
    </row>
    <row r="176" spans="1:65" s="2" customFormat="1" ht="24.2" customHeight="1">
      <c r="A176" s="26"/>
      <c r="B176" s="149"/>
      <c r="C176" s="150" t="s">
        <v>261</v>
      </c>
      <c r="D176" s="150" t="s">
        <v>146</v>
      </c>
      <c r="E176" s="151" t="s">
        <v>262</v>
      </c>
      <c r="F176" s="152" t="s">
        <v>263</v>
      </c>
      <c r="G176" s="153" t="s">
        <v>264</v>
      </c>
      <c r="H176" s="154">
        <v>6</v>
      </c>
      <c r="I176" s="155"/>
      <c r="J176" s="155"/>
      <c r="K176" s="156"/>
      <c r="L176" s="27"/>
      <c r="M176" s="157" t="s">
        <v>1</v>
      </c>
      <c r="N176" s="158" t="s">
        <v>37</v>
      </c>
      <c r="O176" s="159">
        <v>0.59499999999999997</v>
      </c>
      <c r="P176" s="159">
        <f t="shared" si="18"/>
        <v>3.57</v>
      </c>
      <c r="Q176" s="159">
        <v>3.031E-2</v>
      </c>
      <c r="R176" s="159">
        <f t="shared" si="19"/>
        <v>0.18185999999999999</v>
      </c>
      <c r="S176" s="159">
        <v>0</v>
      </c>
      <c r="T176" s="160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90</v>
      </c>
      <c r="AT176" s="161" t="s">
        <v>146</v>
      </c>
      <c r="AU176" s="161" t="s">
        <v>83</v>
      </c>
      <c r="AY176" s="14" t="s">
        <v>144</v>
      </c>
      <c r="BE176" s="162">
        <f t="shared" si="21"/>
        <v>0</v>
      </c>
      <c r="BF176" s="162">
        <f t="shared" si="22"/>
        <v>0</v>
      </c>
      <c r="BG176" s="162">
        <f t="shared" si="23"/>
        <v>0</v>
      </c>
      <c r="BH176" s="162">
        <f t="shared" si="24"/>
        <v>0</v>
      </c>
      <c r="BI176" s="162">
        <f t="shared" si="25"/>
        <v>0</v>
      </c>
      <c r="BJ176" s="14" t="s">
        <v>83</v>
      </c>
      <c r="BK176" s="162">
        <f t="shared" si="26"/>
        <v>0</v>
      </c>
      <c r="BL176" s="14" t="s">
        <v>90</v>
      </c>
      <c r="BM176" s="161" t="s">
        <v>265</v>
      </c>
    </row>
    <row r="177" spans="1:65" s="2" customFormat="1" ht="24.2" customHeight="1">
      <c r="A177" s="26"/>
      <c r="B177" s="149"/>
      <c r="C177" s="150" t="s">
        <v>266</v>
      </c>
      <c r="D177" s="150" t="s">
        <v>146</v>
      </c>
      <c r="E177" s="151" t="s">
        <v>267</v>
      </c>
      <c r="F177" s="152" t="s">
        <v>268</v>
      </c>
      <c r="G177" s="153" t="s">
        <v>163</v>
      </c>
      <c r="H177" s="154">
        <v>59.298999999999999</v>
      </c>
      <c r="I177" s="155"/>
      <c r="J177" s="155"/>
      <c r="K177" s="156"/>
      <c r="L177" s="27"/>
      <c r="M177" s="157" t="s">
        <v>1</v>
      </c>
      <c r="N177" s="158" t="s">
        <v>37</v>
      </c>
      <c r="O177" s="159">
        <v>5.2049999999999999E-2</v>
      </c>
      <c r="P177" s="159">
        <f t="shared" si="18"/>
        <v>3.0865129499999999</v>
      </c>
      <c r="Q177" s="159">
        <v>2.3000000000000001E-4</v>
      </c>
      <c r="R177" s="159">
        <f t="shared" si="19"/>
        <v>1.363877E-2</v>
      </c>
      <c r="S177" s="159">
        <v>0</v>
      </c>
      <c r="T177" s="160">
        <f t="shared" si="20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90</v>
      </c>
      <c r="AT177" s="161" t="s">
        <v>146</v>
      </c>
      <c r="AU177" s="161" t="s">
        <v>83</v>
      </c>
      <c r="AY177" s="14" t="s">
        <v>144</v>
      </c>
      <c r="BE177" s="162">
        <f t="shared" si="21"/>
        <v>0</v>
      </c>
      <c r="BF177" s="162">
        <f t="shared" si="22"/>
        <v>0</v>
      </c>
      <c r="BG177" s="162">
        <f t="shared" si="23"/>
        <v>0</v>
      </c>
      <c r="BH177" s="162">
        <f t="shared" si="24"/>
        <v>0</v>
      </c>
      <c r="BI177" s="162">
        <f t="shared" si="25"/>
        <v>0</v>
      </c>
      <c r="BJ177" s="14" t="s">
        <v>83</v>
      </c>
      <c r="BK177" s="162">
        <f t="shared" si="26"/>
        <v>0</v>
      </c>
      <c r="BL177" s="14" t="s">
        <v>90</v>
      </c>
      <c r="BM177" s="161" t="s">
        <v>269</v>
      </c>
    </row>
    <row r="178" spans="1:65" s="2" customFormat="1" ht="24.2" customHeight="1">
      <c r="A178" s="26"/>
      <c r="B178" s="149"/>
      <c r="C178" s="150" t="s">
        <v>270</v>
      </c>
      <c r="D178" s="150" t="s">
        <v>146</v>
      </c>
      <c r="E178" s="151" t="s">
        <v>271</v>
      </c>
      <c r="F178" s="152" t="s">
        <v>272</v>
      </c>
      <c r="G178" s="153" t="s">
        <v>163</v>
      </c>
      <c r="H178" s="154">
        <v>59.298999999999999</v>
      </c>
      <c r="I178" s="155"/>
      <c r="J178" s="155"/>
      <c r="K178" s="156"/>
      <c r="L178" s="27"/>
      <c r="M178" s="157" t="s">
        <v>1</v>
      </c>
      <c r="N178" s="158" t="s">
        <v>37</v>
      </c>
      <c r="O178" s="159">
        <v>0.31869999999999998</v>
      </c>
      <c r="P178" s="159">
        <f t="shared" si="18"/>
        <v>18.8985913</v>
      </c>
      <c r="Q178" s="159">
        <v>1.312E-2</v>
      </c>
      <c r="R178" s="159">
        <f t="shared" si="19"/>
        <v>0.77800287999999995</v>
      </c>
      <c r="S178" s="159">
        <v>0</v>
      </c>
      <c r="T178" s="160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90</v>
      </c>
      <c r="AT178" s="161" t="s">
        <v>146</v>
      </c>
      <c r="AU178" s="161" t="s">
        <v>83</v>
      </c>
      <c r="AY178" s="14" t="s">
        <v>144</v>
      </c>
      <c r="BE178" s="162">
        <f t="shared" si="21"/>
        <v>0</v>
      </c>
      <c r="BF178" s="162">
        <f t="shared" si="22"/>
        <v>0</v>
      </c>
      <c r="BG178" s="162">
        <f t="shared" si="23"/>
        <v>0</v>
      </c>
      <c r="BH178" s="162">
        <f t="shared" si="24"/>
        <v>0</v>
      </c>
      <c r="BI178" s="162">
        <f t="shared" si="25"/>
        <v>0</v>
      </c>
      <c r="BJ178" s="14" t="s">
        <v>83</v>
      </c>
      <c r="BK178" s="162">
        <f t="shared" si="26"/>
        <v>0</v>
      </c>
      <c r="BL178" s="14" t="s">
        <v>90</v>
      </c>
      <c r="BM178" s="161" t="s">
        <v>273</v>
      </c>
    </row>
    <row r="179" spans="1:65" s="2" customFormat="1" ht="24.2" customHeight="1">
      <c r="A179" s="26"/>
      <c r="B179" s="149"/>
      <c r="C179" s="150" t="s">
        <v>274</v>
      </c>
      <c r="D179" s="150" t="s">
        <v>146</v>
      </c>
      <c r="E179" s="151" t="s">
        <v>275</v>
      </c>
      <c r="F179" s="152" t="s">
        <v>276</v>
      </c>
      <c r="G179" s="153" t="s">
        <v>163</v>
      </c>
      <c r="H179" s="154">
        <v>8.99</v>
      </c>
      <c r="I179" s="155"/>
      <c r="J179" s="155"/>
      <c r="K179" s="156"/>
      <c r="L179" s="27"/>
      <c r="M179" s="157" t="s">
        <v>1</v>
      </c>
      <c r="N179" s="158" t="s">
        <v>37</v>
      </c>
      <c r="O179" s="159">
        <v>9.2050000000000007E-2</v>
      </c>
      <c r="P179" s="159">
        <f t="shared" si="18"/>
        <v>0.82752950000000003</v>
      </c>
      <c r="Q179" s="159">
        <v>2.3000000000000001E-4</v>
      </c>
      <c r="R179" s="159">
        <f t="shared" si="19"/>
        <v>2.0677E-3</v>
      </c>
      <c r="S179" s="159">
        <v>0</v>
      </c>
      <c r="T179" s="160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90</v>
      </c>
      <c r="AT179" s="161" t="s">
        <v>146</v>
      </c>
      <c r="AU179" s="161" t="s">
        <v>83</v>
      </c>
      <c r="AY179" s="14" t="s">
        <v>144</v>
      </c>
      <c r="BE179" s="162">
        <f t="shared" si="21"/>
        <v>0</v>
      </c>
      <c r="BF179" s="162">
        <f t="shared" si="22"/>
        <v>0</v>
      </c>
      <c r="BG179" s="162">
        <f t="shared" si="23"/>
        <v>0</v>
      </c>
      <c r="BH179" s="162">
        <f t="shared" si="24"/>
        <v>0</v>
      </c>
      <c r="BI179" s="162">
        <f t="shared" si="25"/>
        <v>0</v>
      </c>
      <c r="BJ179" s="14" t="s">
        <v>83</v>
      </c>
      <c r="BK179" s="162">
        <f t="shared" si="26"/>
        <v>0</v>
      </c>
      <c r="BL179" s="14" t="s">
        <v>90</v>
      </c>
      <c r="BM179" s="161" t="s">
        <v>277</v>
      </c>
    </row>
    <row r="180" spans="1:65" s="2" customFormat="1" ht="24.2" customHeight="1">
      <c r="A180" s="26"/>
      <c r="B180" s="149"/>
      <c r="C180" s="150" t="s">
        <v>278</v>
      </c>
      <c r="D180" s="150" t="s">
        <v>146</v>
      </c>
      <c r="E180" s="151" t="s">
        <v>279</v>
      </c>
      <c r="F180" s="152" t="s">
        <v>280</v>
      </c>
      <c r="G180" s="153" t="s">
        <v>163</v>
      </c>
      <c r="H180" s="154">
        <v>8.99</v>
      </c>
      <c r="I180" s="155"/>
      <c r="J180" s="155"/>
      <c r="K180" s="156"/>
      <c r="L180" s="27"/>
      <c r="M180" s="157" t="s">
        <v>1</v>
      </c>
      <c r="N180" s="158" t="s">
        <v>37</v>
      </c>
      <c r="O180" s="159">
        <v>0.41699999999999998</v>
      </c>
      <c r="P180" s="159">
        <f t="shared" si="18"/>
        <v>3.7488299999999999</v>
      </c>
      <c r="Q180" s="159">
        <v>6.1799999999999997E-3</v>
      </c>
      <c r="R180" s="159">
        <f t="shared" si="19"/>
        <v>5.5558200000000002E-2</v>
      </c>
      <c r="S180" s="159">
        <v>0</v>
      </c>
      <c r="T180" s="160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90</v>
      </c>
      <c r="AT180" s="161" t="s">
        <v>146</v>
      </c>
      <c r="AU180" s="161" t="s">
        <v>83</v>
      </c>
      <c r="AY180" s="14" t="s">
        <v>144</v>
      </c>
      <c r="BE180" s="162">
        <f t="shared" si="21"/>
        <v>0</v>
      </c>
      <c r="BF180" s="162">
        <f t="shared" si="22"/>
        <v>0</v>
      </c>
      <c r="BG180" s="162">
        <f t="shared" si="23"/>
        <v>0</v>
      </c>
      <c r="BH180" s="162">
        <f t="shared" si="24"/>
        <v>0</v>
      </c>
      <c r="BI180" s="162">
        <f t="shared" si="25"/>
        <v>0</v>
      </c>
      <c r="BJ180" s="14" t="s">
        <v>83</v>
      </c>
      <c r="BK180" s="162">
        <f t="shared" si="26"/>
        <v>0</v>
      </c>
      <c r="BL180" s="14" t="s">
        <v>90</v>
      </c>
      <c r="BM180" s="161" t="s">
        <v>281</v>
      </c>
    </row>
    <row r="181" spans="1:65" s="2" customFormat="1" ht="24.2" customHeight="1">
      <c r="A181" s="26"/>
      <c r="B181" s="149"/>
      <c r="C181" s="150" t="s">
        <v>282</v>
      </c>
      <c r="D181" s="150" t="s">
        <v>146</v>
      </c>
      <c r="E181" s="151" t="s">
        <v>283</v>
      </c>
      <c r="F181" s="152" t="s">
        <v>284</v>
      </c>
      <c r="G181" s="153" t="s">
        <v>163</v>
      </c>
      <c r="H181" s="154">
        <v>8.99</v>
      </c>
      <c r="I181" s="155"/>
      <c r="J181" s="155"/>
      <c r="K181" s="156"/>
      <c r="L181" s="27"/>
      <c r="M181" s="157" t="s">
        <v>1</v>
      </c>
      <c r="N181" s="158" t="s">
        <v>37</v>
      </c>
      <c r="O181" s="159">
        <v>0.20105999999999999</v>
      </c>
      <c r="P181" s="159">
        <f t="shared" si="18"/>
        <v>1.8075294</v>
      </c>
      <c r="Q181" s="159">
        <v>5.1500000000000001E-3</v>
      </c>
      <c r="R181" s="159">
        <f t="shared" si="19"/>
        <v>4.6298499999999999E-2</v>
      </c>
      <c r="S181" s="159">
        <v>0</v>
      </c>
      <c r="T181" s="160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90</v>
      </c>
      <c r="AT181" s="161" t="s">
        <v>146</v>
      </c>
      <c r="AU181" s="161" t="s">
        <v>83</v>
      </c>
      <c r="AY181" s="14" t="s">
        <v>144</v>
      </c>
      <c r="BE181" s="162">
        <f t="shared" si="21"/>
        <v>0</v>
      </c>
      <c r="BF181" s="162">
        <f t="shared" si="22"/>
        <v>0</v>
      </c>
      <c r="BG181" s="162">
        <f t="shared" si="23"/>
        <v>0</v>
      </c>
      <c r="BH181" s="162">
        <f t="shared" si="24"/>
        <v>0</v>
      </c>
      <c r="BI181" s="162">
        <f t="shared" si="25"/>
        <v>0</v>
      </c>
      <c r="BJ181" s="14" t="s">
        <v>83</v>
      </c>
      <c r="BK181" s="162">
        <f t="shared" si="26"/>
        <v>0</v>
      </c>
      <c r="BL181" s="14" t="s">
        <v>90</v>
      </c>
      <c r="BM181" s="161" t="s">
        <v>285</v>
      </c>
    </row>
    <row r="182" spans="1:65" s="2" customFormat="1" ht="33" customHeight="1">
      <c r="A182" s="26"/>
      <c r="B182" s="149"/>
      <c r="C182" s="150" t="s">
        <v>286</v>
      </c>
      <c r="D182" s="150" t="s">
        <v>146</v>
      </c>
      <c r="E182" s="151" t="s">
        <v>287</v>
      </c>
      <c r="F182" s="152" t="s">
        <v>288</v>
      </c>
      <c r="G182" s="153" t="s">
        <v>163</v>
      </c>
      <c r="H182" s="154">
        <v>22.4</v>
      </c>
      <c r="I182" s="155"/>
      <c r="J182" s="155"/>
      <c r="K182" s="156"/>
      <c r="L182" s="27"/>
      <c r="M182" s="157" t="s">
        <v>1</v>
      </c>
      <c r="N182" s="158" t="s">
        <v>37</v>
      </c>
      <c r="O182" s="159">
        <v>0.25821</v>
      </c>
      <c r="P182" s="159">
        <f t="shared" si="18"/>
        <v>5.7839039999999997</v>
      </c>
      <c r="Q182" s="159">
        <v>0.24157000000000001</v>
      </c>
      <c r="R182" s="159">
        <f t="shared" si="19"/>
        <v>5.411168</v>
      </c>
      <c r="S182" s="159">
        <v>0</v>
      </c>
      <c r="T182" s="160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90</v>
      </c>
      <c r="AT182" s="161" t="s">
        <v>146</v>
      </c>
      <c r="AU182" s="161" t="s">
        <v>83</v>
      </c>
      <c r="AY182" s="14" t="s">
        <v>144</v>
      </c>
      <c r="BE182" s="162">
        <f t="shared" si="21"/>
        <v>0</v>
      </c>
      <c r="BF182" s="162">
        <f t="shared" si="22"/>
        <v>0</v>
      </c>
      <c r="BG182" s="162">
        <f t="shared" si="23"/>
        <v>0</v>
      </c>
      <c r="BH182" s="162">
        <f t="shared" si="24"/>
        <v>0</v>
      </c>
      <c r="BI182" s="162">
        <f t="shared" si="25"/>
        <v>0</v>
      </c>
      <c r="BJ182" s="14" t="s">
        <v>83</v>
      </c>
      <c r="BK182" s="162">
        <f t="shared" si="26"/>
        <v>0</v>
      </c>
      <c r="BL182" s="14" t="s">
        <v>90</v>
      </c>
      <c r="BM182" s="161" t="s">
        <v>289</v>
      </c>
    </row>
    <row r="183" spans="1:65" s="2" customFormat="1" ht="24.2" customHeight="1">
      <c r="A183" s="26"/>
      <c r="B183" s="149"/>
      <c r="C183" s="150" t="s">
        <v>290</v>
      </c>
      <c r="D183" s="150" t="s">
        <v>146</v>
      </c>
      <c r="E183" s="151" t="s">
        <v>291</v>
      </c>
      <c r="F183" s="152" t="s">
        <v>292</v>
      </c>
      <c r="G183" s="153" t="s">
        <v>149</v>
      </c>
      <c r="H183" s="154">
        <v>2.2400000000000002</v>
      </c>
      <c r="I183" s="155"/>
      <c r="J183" s="155"/>
      <c r="K183" s="156"/>
      <c r="L183" s="27"/>
      <c r="M183" s="157" t="s">
        <v>1</v>
      </c>
      <c r="N183" s="158" t="s">
        <v>37</v>
      </c>
      <c r="O183" s="159">
        <v>1.3931800000000001</v>
      </c>
      <c r="P183" s="159">
        <f t="shared" si="18"/>
        <v>3.1207232000000005</v>
      </c>
      <c r="Q183" s="159">
        <v>0.02</v>
      </c>
      <c r="R183" s="159">
        <f t="shared" si="19"/>
        <v>4.4800000000000006E-2</v>
      </c>
      <c r="S183" s="159">
        <v>0</v>
      </c>
      <c r="T183" s="160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90</v>
      </c>
      <c r="AT183" s="161" t="s">
        <v>146</v>
      </c>
      <c r="AU183" s="161" t="s">
        <v>83</v>
      </c>
      <c r="AY183" s="14" t="s">
        <v>144</v>
      </c>
      <c r="BE183" s="162">
        <f t="shared" si="21"/>
        <v>0</v>
      </c>
      <c r="BF183" s="162">
        <f t="shared" si="22"/>
        <v>0</v>
      </c>
      <c r="BG183" s="162">
        <f t="shared" si="23"/>
        <v>0</v>
      </c>
      <c r="BH183" s="162">
        <f t="shared" si="24"/>
        <v>0</v>
      </c>
      <c r="BI183" s="162">
        <f t="shared" si="25"/>
        <v>0</v>
      </c>
      <c r="BJ183" s="14" t="s">
        <v>83</v>
      </c>
      <c r="BK183" s="162">
        <f t="shared" si="26"/>
        <v>0</v>
      </c>
      <c r="BL183" s="14" t="s">
        <v>90</v>
      </c>
      <c r="BM183" s="161" t="s">
        <v>293</v>
      </c>
    </row>
    <row r="184" spans="1:65" s="2" customFormat="1" ht="24.2" customHeight="1">
      <c r="A184" s="26"/>
      <c r="B184" s="149"/>
      <c r="C184" s="150" t="s">
        <v>294</v>
      </c>
      <c r="D184" s="150" t="s">
        <v>146</v>
      </c>
      <c r="E184" s="151" t="s">
        <v>295</v>
      </c>
      <c r="F184" s="152" t="s">
        <v>296</v>
      </c>
      <c r="G184" s="153" t="s">
        <v>163</v>
      </c>
      <c r="H184" s="154">
        <v>22.4</v>
      </c>
      <c r="I184" s="155"/>
      <c r="J184" s="155"/>
      <c r="K184" s="156"/>
      <c r="L184" s="27"/>
      <c r="M184" s="157" t="s">
        <v>1</v>
      </c>
      <c r="N184" s="158" t="s">
        <v>37</v>
      </c>
      <c r="O184" s="159">
        <v>3.5009999999999999E-2</v>
      </c>
      <c r="P184" s="159">
        <f t="shared" si="18"/>
        <v>0.78422399999999992</v>
      </c>
      <c r="Q184" s="159">
        <v>0</v>
      </c>
      <c r="R184" s="159">
        <f t="shared" si="19"/>
        <v>0</v>
      </c>
      <c r="S184" s="159">
        <v>0</v>
      </c>
      <c r="T184" s="160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90</v>
      </c>
      <c r="AT184" s="161" t="s">
        <v>146</v>
      </c>
      <c r="AU184" s="161" t="s">
        <v>83</v>
      </c>
      <c r="AY184" s="14" t="s">
        <v>144</v>
      </c>
      <c r="BE184" s="162">
        <f t="shared" si="21"/>
        <v>0</v>
      </c>
      <c r="BF184" s="162">
        <f t="shared" si="22"/>
        <v>0</v>
      </c>
      <c r="BG184" s="162">
        <f t="shared" si="23"/>
        <v>0</v>
      </c>
      <c r="BH184" s="162">
        <f t="shared" si="24"/>
        <v>0</v>
      </c>
      <c r="BI184" s="162">
        <f t="shared" si="25"/>
        <v>0</v>
      </c>
      <c r="BJ184" s="14" t="s">
        <v>83</v>
      </c>
      <c r="BK184" s="162">
        <f t="shared" si="26"/>
        <v>0</v>
      </c>
      <c r="BL184" s="14" t="s">
        <v>90</v>
      </c>
      <c r="BM184" s="161" t="s">
        <v>297</v>
      </c>
    </row>
    <row r="185" spans="1:65" s="2" customFormat="1" ht="24.2" customHeight="1">
      <c r="A185" s="26"/>
      <c r="B185" s="149"/>
      <c r="C185" s="163" t="s">
        <v>298</v>
      </c>
      <c r="D185" s="163" t="s">
        <v>194</v>
      </c>
      <c r="E185" s="164" t="s">
        <v>299</v>
      </c>
      <c r="F185" s="165" t="s">
        <v>300</v>
      </c>
      <c r="G185" s="166" t="s">
        <v>301</v>
      </c>
      <c r="H185" s="167">
        <v>4.6139999999999999</v>
      </c>
      <c r="I185" s="168"/>
      <c r="J185" s="168"/>
      <c r="K185" s="169"/>
      <c r="L185" s="191"/>
      <c r="M185" s="192"/>
      <c r="N185" s="193"/>
      <c r="O185" s="194"/>
      <c r="P185" s="194"/>
      <c r="Q185" s="194"/>
      <c r="R185" s="194"/>
      <c r="S185" s="194"/>
      <c r="T185" s="195"/>
      <c r="U185" s="196"/>
      <c r="V185" s="196"/>
      <c r="W185" s="186"/>
      <c r="X185" s="26"/>
      <c r="Y185" s="26"/>
      <c r="Z185" s="26"/>
      <c r="AA185" s="26"/>
      <c r="AB185" s="26"/>
      <c r="AC185" s="26"/>
      <c r="AD185" s="26"/>
      <c r="AE185" s="26"/>
      <c r="AR185" s="161" t="s">
        <v>172</v>
      </c>
      <c r="AT185" s="161" t="s">
        <v>194</v>
      </c>
      <c r="AU185" s="161" t="s">
        <v>83</v>
      </c>
      <c r="AY185" s="14" t="s">
        <v>144</v>
      </c>
      <c r="BE185" s="162">
        <f t="shared" si="21"/>
        <v>0</v>
      </c>
      <c r="BF185" s="162">
        <f t="shared" si="22"/>
        <v>0</v>
      </c>
      <c r="BG185" s="162">
        <f t="shared" si="23"/>
        <v>0</v>
      </c>
      <c r="BH185" s="162">
        <f t="shared" si="24"/>
        <v>0</v>
      </c>
      <c r="BI185" s="162">
        <f t="shared" si="25"/>
        <v>0</v>
      </c>
      <c r="BJ185" s="14" t="s">
        <v>83</v>
      </c>
      <c r="BK185" s="162">
        <f t="shared" si="26"/>
        <v>0</v>
      </c>
      <c r="BL185" s="14" t="s">
        <v>90</v>
      </c>
      <c r="BM185" s="161" t="s">
        <v>302</v>
      </c>
    </row>
    <row r="186" spans="1:65" s="2" customFormat="1" ht="24.2" customHeight="1">
      <c r="A186" s="26"/>
      <c r="B186" s="149"/>
      <c r="C186" s="150" t="s">
        <v>303</v>
      </c>
      <c r="D186" s="150" t="s">
        <v>146</v>
      </c>
      <c r="E186" s="151" t="s">
        <v>304</v>
      </c>
      <c r="F186" s="152" t="s">
        <v>305</v>
      </c>
      <c r="G186" s="153" t="s">
        <v>264</v>
      </c>
      <c r="H186" s="154">
        <v>1</v>
      </c>
      <c r="I186" s="155"/>
      <c r="J186" s="155"/>
      <c r="K186" s="156"/>
      <c r="L186" s="27"/>
      <c r="M186" s="157" t="s">
        <v>1</v>
      </c>
      <c r="N186" s="158" t="s">
        <v>37</v>
      </c>
      <c r="O186" s="159">
        <v>3.3131599999999999</v>
      </c>
      <c r="P186" s="159">
        <f t="shared" si="18"/>
        <v>3.3131599999999999</v>
      </c>
      <c r="Q186" s="159">
        <v>3.9640000000000002E-2</v>
      </c>
      <c r="R186" s="159">
        <f t="shared" si="19"/>
        <v>3.9640000000000002E-2</v>
      </c>
      <c r="S186" s="159">
        <v>0</v>
      </c>
      <c r="T186" s="160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90</v>
      </c>
      <c r="AT186" s="161" t="s">
        <v>146</v>
      </c>
      <c r="AU186" s="161" t="s">
        <v>83</v>
      </c>
      <c r="AY186" s="14" t="s">
        <v>144</v>
      </c>
      <c r="BE186" s="162">
        <f t="shared" si="21"/>
        <v>0</v>
      </c>
      <c r="BF186" s="162">
        <f t="shared" si="22"/>
        <v>0</v>
      </c>
      <c r="BG186" s="162">
        <f t="shared" si="23"/>
        <v>0</v>
      </c>
      <c r="BH186" s="162">
        <f t="shared" si="24"/>
        <v>0</v>
      </c>
      <c r="BI186" s="162">
        <f t="shared" si="25"/>
        <v>0</v>
      </c>
      <c r="BJ186" s="14" t="s">
        <v>83</v>
      </c>
      <c r="BK186" s="162">
        <f t="shared" si="26"/>
        <v>0</v>
      </c>
      <c r="BL186" s="14" t="s">
        <v>90</v>
      </c>
      <c r="BM186" s="161" t="s">
        <v>306</v>
      </c>
    </row>
    <row r="187" spans="1:65" s="2" customFormat="1" ht="33" customHeight="1">
      <c r="A187" s="26"/>
      <c r="B187" s="149"/>
      <c r="C187" s="163" t="s">
        <v>307</v>
      </c>
      <c r="D187" s="163" t="s">
        <v>194</v>
      </c>
      <c r="E187" s="164" t="s">
        <v>308</v>
      </c>
      <c r="F187" s="165" t="s">
        <v>309</v>
      </c>
      <c r="G187" s="166" t="s">
        <v>264</v>
      </c>
      <c r="H187" s="167">
        <v>1</v>
      </c>
      <c r="I187" s="168"/>
      <c r="J187" s="168"/>
      <c r="K187" s="169"/>
      <c r="L187" s="191"/>
      <c r="M187" s="192"/>
      <c r="N187" s="193"/>
      <c r="O187" s="194"/>
      <c r="P187" s="194"/>
      <c r="Q187" s="194"/>
      <c r="R187" s="194"/>
      <c r="S187" s="194"/>
      <c r="T187" s="195"/>
      <c r="U187" s="196"/>
      <c r="V187" s="196"/>
      <c r="W187" s="186"/>
      <c r="X187" s="26"/>
      <c r="Y187" s="26"/>
      <c r="Z187" s="26"/>
      <c r="AA187" s="26"/>
      <c r="AB187" s="26"/>
      <c r="AC187" s="26"/>
      <c r="AD187" s="26"/>
      <c r="AE187" s="26"/>
      <c r="AR187" s="161" t="s">
        <v>172</v>
      </c>
      <c r="AT187" s="161" t="s">
        <v>194</v>
      </c>
      <c r="AU187" s="161" t="s">
        <v>83</v>
      </c>
      <c r="AY187" s="14" t="s">
        <v>144</v>
      </c>
      <c r="BE187" s="162">
        <f t="shared" si="21"/>
        <v>0</v>
      </c>
      <c r="BF187" s="162">
        <f t="shared" si="22"/>
        <v>0</v>
      </c>
      <c r="BG187" s="162">
        <f t="shared" si="23"/>
        <v>0</v>
      </c>
      <c r="BH187" s="162">
        <f t="shared" si="24"/>
        <v>0</v>
      </c>
      <c r="BI187" s="162">
        <f t="shared" si="25"/>
        <v>0</v>
      </c>
      <c r="BJ187" s="14" t="s">
        <v>83</v>
      </c>
      <c r="BK187" s="162">
        <f t="shared" si="26"/>
        <v>0</v>
      </c>
      <c r="BL187" s="14" t="s">
        <v>90</v>
      </c>
      <c r="BM187" s="161" t="s">
        <v>310</v>
      </c>
    </row>
    <row r="188" spans="1:65" s="12" customFormat="1" ht="22.7" customHeight="1">
      <c r="B188" s="137"/>
      <c r="D188" s="138" t="s">
        <v>70</v>
      </c>
      <c r="E188" s="147" t="s">
        <v>172</v>
      </c>
      <c r="F188" s="147" t="s">
        <v>311</v>
      </c>
      <c r="J188" s="148"/>
      <c r="L188" s="137"/>
      <c r="M188" s="141"/>
      <c r="N188" s="142"/>
      <c r="O188" s="142"/>
      <c r="P188" s="143">
        <f>SUM(P189:P191)</f>
        <v>1.286</v>
      </c>
      <c r="Q188" s="142"/>
      <c r="R188" s="143">
        <f>SUM(R189:R191)</f>
        <v>3.9200000000000006E-2</v>
      </c>
      <c r="S188" s="142"/>
      <c r="T188" s="144">
        <f>SUM(T189:T191)</f>
        <v>0.05</v>
      </c>
      <c r="AR188" s="138" t="s">
        <v>78</v>
      </c>
      <c r="AT188" s="145" t="s">
        <v>70</v>
      </c>
      <c r="AU188" s="145" t="s">
        <v>78</v>
      </c>
      <c r="AY188" s="138" t="s">
        <v>144</v>
      </c>
      <c r="BK188" s="146">
        <f>SUM(BK189:BK191)</f>
        <v>0</v>
      </c>
    </row>
    <row r="189" spans="1:65" s="2" customFormat="1" ht="24.2" customHeight="1">
      <c r="A189" s="26"/>
      <c r="B189" s="149"/>
      <c r="C189" s="150" t="s">
        <v>312</v>
      </c>
      <c r="D189" s="150" t="s">
        <v>146</v>
      </c>
      <c r="E189" s="151" t="s">
        <v>313</v>
      </c>
      <c r="F189" s="152" t="s">
        <v>314</v>
      </c>
      <c r="G189" s="153" t="s">
        <v>264</v>
      </c>
      <c r="H189" s="154">
        <v>1</v>
      </c>
      <c r="I189" s="155"/>
      <c r="J189" s="155"/>
      <c r="K189" s="156"/>
      <c r="L189" s="27"/>
      <c r="M189" s="157" t="s">
        <v>1</v>
      </c>
      <c r="N189" s="158" t="s">
        <v>37</v>
      </c>
      <c r="O189" s="159">
        <v>0.64300000000000002</v>
      </c>
      <c r="P189" s="159">
        <f>O189*H189</f>
        <v>0.64300000000000002</v>
      </c>
      <c r="Q189" s="159">
        <v>4.1999999999999997E-3</v>
      </c>
      <c r="R189" s="159">
        <f>Q189*H189</f>
        <v>4.1999999999999997E-3</v>
      </c>
      <c r="S189" s="159">
        <v>0</v>
      </c>
      <c r="T189" s="160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90</v>
      </c>
      <c r="AT189" s="161" t="s">
        <v>146</v>
      </c>
      <c r="AU189" s="161" t="s">
        <v>83</v>
      </c>
      <c r="AY189" s="14" t="s">
        <v>144</v>
      </c>
      <c r="BE189" s="162">
        <f>IF(N189="základná",J189,0)</f>
        <v>0</v>
      </c>
      <c r="BF189" s="162">
        <f>IF(N189="znížená",J189,0)</f>
        <v>0</v>
      </c>
      <c r="BG189" s="162">
        <f>IF(N189="zákl. prenesená",J189,0)</f>
        <v>0</v>
      </c>
      <c r="BH189" s="162">
        <f>IF(N189="zníž. prenesená",J189,0)</f>
        <v>0</v>
      </c>
      <c r="BI189" s="162">
        <f>IF(N189="nulová",J189,0)</f>
        <v>0</v>
      </c>
      <c r="BJ189" s="14" t="s">
        <v>83</v>
      </c>
      <c r="BK189" s="162">
        <f>ROUND(I189*H189,2)</f>
        <v>0</v>
      </c>
      <c r="BL189" s="14" t="s">
        <v>90</v>
      </c>
      <c r="BM189" s="161" t="s">
        <v>315</v>
      </c>
    </row>
    <row r="190" spans="1:65" s="2" customFormat="1" ht="24.2" customHeight="1">
      <c r="A190" s="26"/>
      <c r="B190" s="149"/>
      <c r="C190" s="163" t="s">
        <v>316</v>
      </c>
      <c r="D190" s="163" t="s">
        <v>194</v>
      </c>
      <c r="E190" s="164" t="s">
        <v>317</v>
      </c>
      <c r="F190" s="165" t="s">
        <v>318</v>
      </c>
      <c r="G190" s="166" t="s">
        <v>264</v>
      </c>
      <c r="H190" s="167">
        <v>1</v>
      </c>
      <c r="I190" s="168"/>
      <c r="J190" s="168"/>
      <c r="K190" s="169"/>
      <c r="L190" s="170"/>
      <c r="M190" s="171" t="s">
        <v>1</v>
      </c>
      <c r="N190" s="172" t="s">
        <v>37</v>
      </c>
      <c r="O190" s="159">
        <v>0</v>
      </c>
      <c r="P190" s="159">
        <f>O190*H190</f>
        <v>0</v>
      </c>
      <c r="Q190" s="159">
        <v>3.5000000000000003E-2</v>
      </c>
      <c r="R190" s="159">
        <f>Q190*H190</f>
        <v>3.5000000000000003E-2</v>
      </c>
      <c r="S190" s="159">
        <v>0</v>
      </c>
      <c r="T190" s="16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172</v>
      </c>
      <c r="AT190" s="161" t="s">
        <v>194</v>
      </c>
      <c r="AU190" s="161" t="s">
        <v>83</v>
      </c>
      <c r="AY190" s="14" t="s">
        <v>144</v>
      </c>
      <c r="BE190" s="162">
        <f>IF(N190="základná",J190,0)</f>
        <v>0</v>
      </c>
      <c r="BF190" s="162">
        <f>IF(N190="znížená",J190,0)</f>
        <v>0</v>
      </c>
      <c r="BG190" s="162">
        <f>IF(N190="zákl. prenesená",J190,0)</f>
        <v>0</v>
      </c>
      <c r="BH190" s="162">
        <f>IF(N190="zníž. prenesená",J190,0)</f>
        <v>0</v>
      </c>
      <c r="BI190" s="162">
        <f>IF(N190="nulová",J190,0)</f>
        <v>0</v>
      </c>
      <c r="BJ190" s="14" t="s">
        <v>83</v>
      </c>
      <c r="BK190" s="162">
        <f>ROUND(I190*H190,2)</f>
        <v>0</v>
      </c>
      <c r="BL190" s="14" t="s">
        <v>90</v>
      </c>
      <c r="BM190" s="161" t="s">
        <v>319</v>
      </c>
    </row>
    <row r="191" spans="1:65" s="2" customFormat="1" ht="24.2" customHeight="1">
      <c r="A191" s="26"/>
      <c r="B191" s="149"/>
      <c r="C191" s="150" t="s">
        <v>320</v>
      </c>
      <c r="D191" s="150" t="s">
        <v>146</v>
      </c>
      <c r="E191" s="151" t="s">
        <v>321</v>
      </c>
      <c r="F191" s="152" t="s">
        <v>322</v>
      </c>
      <c r="G191" s="153" t="s">
        <v>264</v>
      </c>
      <c r="H191" s="154">
        <v>1</v>
      </c>
      <c r="I191" s="155"/>
      <c r="J191" s="155"/>
      <c r="K191" s="156"/>
      <c r="L191" s="27"/>
      <c r="M191" s="157" t="s">
        <v>1</v>
      </c>
      <c r="N191" s="158" t="s">
        <v>37</v>
      </c>
      <c r="O191" s="159">
        <v>0.64300000000000002</v>
      </c>
      <c r="P191" s="159">
        <f>O191*H191</f>
        <v>0.64300000000000002</v>
      </c>
      <c r="Q191" s="159">
        <v>0</v>
      </c>
      <c r="R191" s="159">
        <f>Q191*H191</f>
        <v>0</v>
      </c>
      <c r="S191" s="159">
        <v>0.05</v>
      </c>
      <c r="T191" s="160">
        <f>S191*H191</f>
        <v>0.05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90</v>
      </c>
      <c r="AT191" s="161" t="s">
        <v>146</v>
      </c>
      <c r="AU191" s="161" t="s">
        <v>83</v>
      </c>
      <c r="AY191" s="14" t="s">
        <v>144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4" t="s">
        <v>83</v>
      </c>
      <c r="BK191" s="162">
        <f>ROUND(I191*H191,2)</f>
        <v>0</v>
      </c>
      <c r="BL191" s="14" t="s">
        <v>90</v>
      </c>
      <c r="BM191" s="161" t="s">
        <v>323</v>
      </c>
    </row>
    <row r="192" spans="1:65" s="12" customFormat="1" ht="22.7" customHeight="1">
      <c r="B192" s="137"/>
      <c r="D192" s="138" t="s">
        <v>70</v>
      </c>
      <c r="E192" s="147" t="s">
        <v>176</v>
      </c>
      <c r="F192" s="147" t="s">
        <v>324</v>
      </c>
      <c r="J192" s="148"/>
      <c r="L192" s="137"/>
      <c r="M192" s="141"/>
      <c r="N192" s="142"/>
      <c r="O192" s="142"/>
      <c r="P192" s="143">
        <f>SUM(P193:P228)</f>
        <v>481.4357063999999</v>
      </c>
      <c r="Q192" s="142"/>
      <c r="R192" s="143">
        <f>SUM(R193:R228)</f>
        <v>138.38850038999999</v>
      </c>
      <c r="S192" s="142"/>
      <c r="T192" s="144">
        <f>SUM(T193:T228)</f>
        <v>14.158997000000003</v>
      </c>
      <c r="AR192" s="138" t="s">
        <v>78</v>
      </c>
      <c r="AT192" s="145" t="s">
        <v>70</v>
      </c>
      <c r="AU192" s="145" t="s">
        <v>78</v>
      </c>
      <c r="AY192" s="138" t="s">
        <v>144</v>
      </c>
      <c r="BK192" s="146">
        <f>SUM(BK193:BK228)</f>
        <v>0</v>
      </c>
    </row>
    <row r="193" spans="1:65" s="2" customFormat="1" ht="24.2" customHeight="1">
      <c r="A193" s="26"/>
      <c r="B193" s="149"/>
      <c r="C193" s="150" t="s">
        <v>325</v>
      </c>
      <c r="D193" s="150" t="s">
        <v>146</v>
      </c>
      <c r="E193" s="151" t="s">
        <v>326</v>
      </c>
      <c r="F193" s="152" t="s">
        <v>327</v>
      </c>
      <c r="G193" s="153" t="s">
        <v>328</v>
      </c>
      <c r="H193" s="154">
        <v>24.619</v>
      </c>
      <c r="I193" s="155"/>
      <c r="J193" s="155"/>
      <c r="K193" s="156"/>
      <c r="L193" s="27"/>
      <c r="M193" s="157" t="s">
        <v>1</v>
      </c>
      <c r="N193" s="158" t="s">
        <v>37</v>
      </c>
      <c r="O193" s="159">
        <v>0.23599999999999999</v>
      </c>
      <c r="P193" s="159">
        <f t="shared" ref="P193:P228" si="27">O193*H193</f>
        <v>5.8100839999999998</v>
      </c>
      <c r="Q193" s="159">
        <v>1.7000000000000001E-4</v>
      </c>
      <c r="R193" s="159">
        <f t="shared" ref="R193:R228" si="28">Q193*H193</f>
        <v>4.1852299999999999E-3</v>
      </c>
      <c r="S193" s="159">
        <v>0</v>
      </c>
      <c r="T193" s="160">
        <f t="shared" ref="T193:T228" si="29"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90</v>
      </c>
      <c r="AT193" s="161" t="s">
        <v>146</v>
      </c>
      <c r="AU193" s="161" t="s">
        <v>83</v>
      </c>
      <c r="AY193" s="14" t="s">
        <v>144</v>
      </c>
      <c r="BE193" s="162">
        <f t="shared" ref="BE193:BE228" si="30">IF(N193="základná",J193,0)</f>
        <v>0</v>
      </c>
      <c r="BF193" s="162">
        <f t="shared" ref="BF193:BF228" si="31">IF(N193="znížená",J193,0)</f>
        <v>0</v>
      </c>
      <c r="BG193" s="162">
        <f t="shared" ref="BG193:BG228" si="32">IF(N193="zákl. prenesená",J193,0)</f>
        <v>0</v>
      </c>
      <c r="BH193" s="162">
        <f t="shared" ref="BH193:BH228" si="33">IF(N193="zníž. prenesená",J193,0)</f>
        <v>0</v>
      </c>
      <c r="BI193" s="162">
        <f t="shared" ref="BI193:BI228" si="34">IF(N193="nulová",J193,0)</f>
        <v>0</v>
      </c>
      <c r="BJ193" s="14" t="s">
        <v>83</v>
      </c>
      <c r="BK193" s="162">
        <f t="shared" ref="BK193:BK228" si="35">ROUND(I193*H193,2)</f>
        <v>0</v>
      </c>
      <c r="BL193" s="14" t="s">
        <v>90</v>
      </c>
      <c r="BM193" s="161" t="s">
        <v>329</v>
      </c>
    </row>
    <row r="194" spans="1:65" s="2" customFormat="1" ht="21.75" customHeight="1">
      <c r="A194" s="26"/>
      <c r="B194" s="149"/>
      <c r="C194" s="150" t="s">
        <v>330</v>
      </c>
      <c r="D194" s="150" t="s">
        <v>146</v>
      </c>
      <c r="E194" s="151" t="s">
        <v>331</v>
      </c>
      <c r="F194" s="152" t="s">
        <v>332</v>
      </c>
      <c r="G194" s="153" t="s">
        <v>163</v>
      </c>
      <c r="H194" s="154">
        <v>5.7519999999999998</v>
      </c>
      <c r="I194" s="155"/>
      <c r="J194" s="155"/>
      <c r="K194" s="156"/>
      <c r="L194" s="27"/>
      <c r="M194" s="157" t="s">
        <v>1</v>
      </c>
      <c r="N194" s="158" t="s">
        <v>37</v>
      </c>
      <c r="O194" s="159">
        <v>0.23699999999999999</v>
      </c>
      <c r="P194" s="159">
        <f t="shared" si="27"/>
        <v>1.363224</v>
      </c>
      <c r="Q194" s="159">
        <v>0</v>
      </c>
      <c r="R194" s="159">
        <f t="shared" si="28"/>
        <v>0</v>
      </c>
      <c r="S194" s="159">
        <v>0</v>
      </c>
      <c r="T194" s="160">
        <f t="shared" si="29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90</v>
      </c>
      <c r="AT194" s="161" t="s">
        <v>146</v>
      </c>
      <c r="AU194" s="161" t="s">
        <v>83</v>
      </c>
      <c r="AY194" s="14" t="s">
        <v>144</v>
      </c>
      <c r="BE194" s="162">
        <f t="shared" si="30"/>
        <v>0</v>
      </c>
      <c r="BF194" s="162">
        <f t="shared" si="31"/>
        <v>0</v>
      </c>
      <c r="BG194" s="162">
        <f t="shared" si="32"/>
        <v>0</v>
      </c>
      <c r="BH194" s="162">
        <f t="shared" si="33"/>
        <v>0</v>
      </c>
      <c r="BI194" s="162">
        <f t="shared" si="34"/>
        <v>0</v>
      </c>
      <c r="BJ194" s="14" t="s">
        <v>83</v>
      </c>
      <c r="BK194" s="162">
        <f t="shared" si="35"/>
        <v>0</v>
      </c>
      <c r="BL194" s="14" t="s">
        <v>90</v>
      </c>
      <c r="BM194" s="161" t="s">
        <v>333</v>
      </c>
    </row>
    <row r="195" spans="1:65" s="2" customFormat="1" ht="24.2" customHeight="1">
      <c r="A195" s="26"/>
      <c r="B195" s="149"/>
      <c r="C195" s="150" t="s">
        <v>334</v>
      </c>
      <c r="D195" s="150" t="s">
        <v>146</v>
      </c>
      <c r="E195" s="151" t="s">
        <v>335</v>
      </c>
      <c r="F195" s="152" t="s">
        <v>336</v>
      </c>
      <c r="G195" s="153" t="s">
        <v>163</v>
      </c>
      <c r="H195" s="154">
        <v>10.199999999999999</v>
      </c>
      <c r="I195" s="155"/>
      <c r="J195" s="155"/>
      <c r="K195" s="156"/>
      <c r="L195" s="27"/>
      <c r="M195" s="157" t="s">
        <v>1</v>
      </c>
      <c r="N195" s="158" t="s">
        <v>37</v>
      </c>
      <c r="O195" s="159">
        <v>9.9210000000000007E-2</v>
      </c>
      <c r="P195" s="159">
        <f t="shared" si="27"/>
        <v>1.0119419999999999</v>
      </c>
      <c r="Q195" s="159">
        <v>1.5299999999999999E-3</v>
      </c>
      <c r="R195" s="159">
        <f t="shared" si="28"/>
        <v>1.5605999999999998E-2</v>
      </c>
      <c r="S195" s="159">
        <v>0</v>
      </c>
      <c r="T195" s="160">
        <f t="shared" si="29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90</v>
      </c>
      <c r="AT195" s="161" t="s">
        <v>146</v>
      </c>
      <c r="AU195" s="161" t="s">
        <v>83</v>
      </c>
      <c r="AY195" s="14" t="s">
        <v>144</v>
      </c>
      <c r="BE195" s="162">
        <f t="shared" si="30"/>
        <v>0</v>
      </c>
      <c r="BF195" s="162">
        <f t="shared" si="31"/>
        <v>0</v>
      </c>
      <c r="BG195" s="162">
        <f t="shared" si="32"/>
        <v>0</v>
      </c>
      <c r="BH195" s="162">
        <f t="shared" si="33"/>
        <v>0</v>
      </c>
      <c r="BI195" s="162">
        <f t="shared" si="34"/>
        <v>0</v>
      </c>
      <c r="BJ195" s="14" t="s">
        <v>83</v>
      </c>
      <c r="BK195" s="162">
        <f t="shared" si="35"/>
        <v>0</v>
      </c>
      <c r="BL195" s="14" t="s">
        <v>90</v>
      </c>
      <c r="BM195" s="161" t="s">
        <v>337</v>
      </c>
    </row>
    <row r="196" spans="1:65" s="2" customFormat="1" ht="24.2" customHeight="1">
      <c r="A196" s="26"/>
      <c r="B196" s="149"/>
      <c r="C196" s="150" t="s">
        <v>338</v>
      </c>
      <c r="D196" s="150" t="s">
        <v>146</v>
      </c>
      <c r="E196" s="151" t="s">
        <v>339</v>
      </c>
      <c r="F196" s="152" t="s">
        <v>340</v>
      </c>
      <c r="G196" s="153" t="s">
        <v>163</v>
      </c>
      <c r="H196" s="154">
        <v>22.4</v>
      </c>
      <c r="I196" s="155"/>
      <c r="J196" s="155"/>
      <c r="K196" s="156"/>
      <c r="L196" s="27"/>
      <c r="M196" s="157" t="s">
        <v>1</v>
      </c>
      <c r="N196" s="158" t="s">
        <v>37</v>
      </c>
      <c r="O196" s="159">
        <v>0.13827999999999999</v>
      </c>
      <c r="P196" s="159">
        <f t="shared" si="27"/>
        <v>3.0974719999999993</v>
      </c>
      <c r="Q196" s="159">
        <v>1.92E-3</v>
      </c>
      <c r="R196" s="159">
        <f t="shared" si="28"/>
        <v>4.3007999999999998E-2</v>
      </c>
      <c r="S196" s="159">
        <v>0</v>
      </c>
      <c r="T196" s="160">
        <f t="shared" si="29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90</v>
      </c>
      <c r="AT196" s="161" t="s">
        <v>146</v>
      </c>
      <c r="AU196" s="161" t="s">
        <v>83</v>
      </c>
      <c r="AY196" s="14" t="s">
        <v>144</v>
      </c>
      <c r="BE196" s="162">
        <f t="shared" si="30"/>
        <v>0</v>
      </c>
      <c r="BF196" s="162">
        <f t="shared" si="31"/>
        <v>0</v>
      </c>
      <c r="BG196" s="162">
        <f t="shared" si="32"/>
        <v>0</v>
      </c>
      <c r="BH196" s="162">
        <f t="shared" si="33"/>
        <v>0</v>
      </c>
      <c r="BI196" s="162">
        <f t="shared" si="34"/>
        <v>0</v>
      </c>
      <c r="BJ196" s="14" t="s">
        <v>83</v>
      </c>
      <c r="BK196" s="162">
        <f t="shared" si="35"/>
        <v>0</v>
      </c>
      <c r="BL196" s="14" t="s">
        <v>90</v>
      </c>
      <c r="BM196" s="161" t="s">
        <v>341</v>
      </c>
    </row>
    <row r="197" spans="1:65" s="2" customFormat="1" ht="24.2" customHeight="1">
      <c r="A197" s="26"/>
      <c r="B197" s="149"/>
      <c r="C197" s="150" t="s">
        <v>342</v>
      </c>
      <c r="D197" s="150" t="s">
        <v>146</v>
      </c>
      <c r="E197" s="151" t="s">
        <v>343</v>
      </c>
      <c r="F197" s="152" t="s">
        <v>344</v>
      </c>
      <c r="G197" s="153" t="s">
        <v>149</v>
      </c>
      <c r="H197" s="154">
        <v>2308.34</v>
      </c>
      <c r="I197" s="155"/>
      <c r="J197" s="155"/>
      <c r="K197" s="156"/>
      <c r="L197" s="27"/>
      <c r="M197" s="157" t="s">
        <v>1</v>
      </c>
      <c r="N197" s="158" t="s">
        <v>37</v>
      </c>
      <c r="O197" s="159">
        <v>3.3000000000000002E-2</v>
      </c>
      <c r="P197" s="159">
        <f t="shared" si="27"/>
        <v>76.17522000000001</v>
      </c>
      <c r="Q197" s="159">
        <v>2.8680000000000001E-2</v>
      </c>
      <c r="R197" s="159">
        <f t="shared" si="28"/>
        <v>66.203191200000006</v>
      </c>
      <c r="S197" s="159">
        <v>0</v>
      </c>
      <c r="T197" s="160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90</v>
      </c>
      <c r="AT197" s="161" t="s">
        <v>146</v>
      </c>
      <c r="AU197" s="161" t="s">
        <v>83</v>
      </c>
      <c r="AY197" s="14" t="s">
        <v>144</v>
      </c>
      <c r="BE197" s="162">
        <f t="shared" si="30"/>
        <v>0</v>
      </c>
      <c r="BF197" s="162">
        <f t="shared" si="31"/>
        <v>0</v>
      </c>
      <c r="BG197" s="162">
        <f t="shared" si="32"/>
        <v>0</v>
      </c>
      <c r="BH197" s="162">
        <f t="shared" si="33"/>
        <v>0</v>
      </c>
      <c r="BI197" s="162">
        <f t="shared" si="34"/>
        <v>0</v>
      </c>
      <c r="BJ197" s="14" t="s">
        <v>83</v>
      </c>
      <c r="BK197" s="162">
        <f t="shared" si="35"/>
        <v>0</v>
      </c>
      <c r="BL197" s="14" t="s">
        <v>90</v>
      </c>
      <c r="BM197" s="161" t="s">
        <v>345</v>
      </c>
    </row>
    <row r="198" spans="1:65" s="2" customFormat="1" ht="37.700000000000003" customHeight="1">
      <c r="A198" s="26"/>
      <c r="B198" s="149"/>
      <c r="C198" s="150" t="s">
        <v>346</v>
      </c>
      <c r="D198" s="150" t="s">
        <v>146</v>
      </c>
      <c r="E198" s="151" t="s">
        <v>347</v>
      </c>
      <c r="F198" s="152" t="s">
        <v>348</v>
      </c>
      <c r="G198" s="153" t="s">
        <v>149</v>
      </c>
      <c r="H198" s="154">
        <v>2308.34</v>
      </c>
      <c r="I198" s="155"/>
      <c r="J198" s="155"/>
      <c r="K198" s="156"/>
      <c r="L198" s="27"/>
      <c r="M198" s="157" t="s">
        <v>1</v>
      </c>
      <c r="N198" s="158" t="s">
        <v>37</v>
      </c>
      <c r="O198" s="159">
        <v>2E-3</v>
      </c>
      <c r="P198" s="159">
        <f t="shared" si="27"/>
        <v>4.6166800000000006</v>
      </c>
      <c r="Q198" s="159">
        <v>0</v>
      </c>
      <c r="R198" s="159">
        <f t="shared" si="28"/>
        <v>0</v>
      </c>
      <c r="S198" s="159">
        <v>0</v>
      </c>
      <c r="T198" s="160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90</v>
      </c>
      <c r="AT198" s="161" t="s">
        <v>146</v>
      </c>
      <c r="AU198" s="161" t="s">
        <v>83</v>
      </c>
      <c r="AY198" s="14" t="s">
        <v>144</v>
      </c>
      <c r="BE198" s="162">
        <f t="shared" si="30"/>
        <v>0</v>
      </c>
      <c r="BF198" s="162">
        <f t="shared" si="31"/>
        <v>0</v>
      </c>
      <c r="BG198" s="162">
        <f t="shared" si="32"/>
        <v>0</v>
      </c>
      <c r="BH198" s="162">
        <f t="shared" si="33"/>
        <v>0</v>
      </c>
      <c r="BI198" s="162">
        <f t="shared" si="34"/>
        <v>0</v>
      </c>
      <c r="BJ198" s="14" t="s">
        <v>83</v>
      </c>
      <c r="BK198" s="162">
        <f t="shared" si="35"/>
        <v>0</v>
      </c>
      <c r="BL198" s="14" t="s">
        <v>90</v>
      </c>
      <c r="BM198" s="161" t="s">
        <v>349</v>
      </c>
    </row>
    <row r="199" spans="1:65" s="2" customFormat="1" ht="24.2" customHeight="1">
      <c r="A199" s="26"/>
      <c r="B199" s="149"/>
      <c r="C199" s="150" t="s">
        <v>350</v>
      </c>
      <c r="D199" s="150" t="s">
        <v>146</v>
      </c>
      <c r="E199" s="151" t="s">
        <v>351</v>
      </c>
      <c r="F199" s="152" t="s">
        <v>352</v>
      </c>
      <c r="G199" s="153" t="s">
        <v>149</v>
      </c>
      <c r="H199" s="154">
        <v>2308.34</v>
      </c>
      <c r="I199" s="155"/>
      <c r="J199" s="155"/>
      <c r="K199" s="156"/>
      <c r="L199" s="27"/>
      <c r="M199" s="157" t="s">
        <v>1</v>
      </c>
      <c r="N199" s="158" t="s">
        <v>37</v>
      </c>
      <c r="O199" s="159">
        <v>0.02</v>
      </c>
      <c r="P199" s="159">
        <f t="shared" si="27"/>
        <v>46.166800000000002</v>
      </c>
      <c r="Q199" s="159">
        <v>2.3900000000000001E-2</v>
      </c>
      <c r="R199" s="159">
        <f t="shared" si="28"/>
        <v>55.169326000000005</v>
      </c>
      <c r="S199" s="159">
        <v>0</v>
      </c>
      <c r="T199" s="160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90</v>
      </c>
      <c r="AT199" s="161" t="s">
        <v>146</v>
      </c>
      <c r="AU199" s="161" t="s">
        <v>83</v>
      </c>
      <c r="AY199" s="14" t="s">
        <v>144</v>
      </c>
      <c r="BE199" s="162">
        <f t="shared" si="30"/>
        <v>0</v>
      </c>
      <c r="BF199" s="162">
        <f t="shared" si="31"/>
        <v>0</v>
      </c>
      <c r="BG199" s="162">
        <f t="shared" si="32"/>
        <v>0</v>
      </c>
      <c r="BH199" s="162">
        <f t="shared" si="33"/>
        <v>0</v>
      </c>
      <c r="BI199" s="162">
        <f t="shared" si="34"/>
        <v>0</v>
      </c>
      <c r="BJ199" s="14" t="s">
        <v>83</v>
      </c>
      <c r="BK199" s="162">
        <f t="shared" si="35"/>
        <v>0</v>
      </c>
      <c r="BL199" s="14" t="s">
        <v>90</v>
      </c>
      <c r="BM199" s="161" t="s">
        <v>353</v>
      </c>
    </row>
    <row r="200" spans="1:65" s="2" customFormat="1" ht="24.2" customHeight="1">
      <c r="A200" s="26"/>
      <c r="B200" s="149"/>
      <c r="C200" s="150" t="s">
        <v>354</v>
      </c>
      <c r="D200" s="150" t="s">
        <v>146</v>
      </c>
      <c r="E200" s="151" t="s">
        <v>355</v>
      </c>
      <c r="F200" s="152" t="s">
        <v>356</v>
      </c>
      <c r="G200" s="153" t="s">
        <v>163</v>
      </c>
      <c r="H200" s="154">
        <v>579.5</v>
      </c>
      <c r="I200" s="155"/>
      <c r="J200" s="155"/>
      <c r="K200" s="156"/>
      <c r="L200" s="27"/>
      <c r="M200" s="157" t="s">
        <v>1</v>
      </c>
      <c r="N200" s="158" t="s">
        <v>37</v>
      </c>
      <c r="O200" s="159">
        <v>8.2000000000000003E-2</v>
      </c>
      <c r="P200" s="159">
        <f t="shared" si="27"/>
        <v>47.519000000000005</v>
      </c>
      <c r="Q200" s="159">
        <v>0</v>
      </c>
      <c r="R200" s="159">
        <f t="shared" si="28"/>
        <v>0</v>
      </c>
      <c r="S200" s="159">
        <v>0</v>
      </c>
      <c r="T200" s="160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90</v>
      </c>
      <c r="AT200" s="161" t="s">
        <v>146</v>
      </c>
      <c r="AU200" s="161" t="s">
        <v>83</v>
      </c>
      <c r="AY200" s="14" t="s">
        <v>144</v>
      </c>
      <c r="BE200" s="162">
        <f t="shared" si="30"/>
        <v>0</v>
      </c>
      <c r="BF200" s="162">
        <f t="shared" si="31"/>
        <v>0</v>
      </c>
      <c r="BG200" s="162">
        <f t="shared" si="32"/>
        <v>0</v>
      </c>
      <c r="BH200" s="162">
        <f t="shared" si="33"/>
        <v>0</v>
      </c>
      <c r="BI200" s="162">
        <f t="shared" si="34"/>
        <v>0</v>
      </c>
      <c r="BJ200" s="14" t="s">
        <v>83</v>
      </c>
      <c r="BK200" s="162">
        <f t="shared" si="35"/>
        <v>0</v>
      </c>
      <c r="BL200" s="14" t="s">
        <v>90</v>
      </c>
      <c r="BM200" s="161" t="s">
        <v>357</v>
      </c>
    </row>
    <row r="201" spans="1:65" s="2" customFormat="1" ht="33" customHeight="1">
      <c r="A201" s="26"/>
      <c r="B201" s="149"/>
      <c r="C201" s="150" t="s">
        <v>358</v>
      </c>
      <c r="D201" s="150" t="s">
        <v>146</v>
      </c>
      <c r="E201" s="151" t="s">
        <v>359</v>
      </c>
      <c r="F201" s="152" t="s">
        <v>360</v>
      </c>
      <c r="G201" s="153" t="s">
        <v>163</v>
      </c>
      <c r="H201" s="154">
        <v>579.5</v>
      </c>
      <c r="I201" s="155"/>
      <c r="J201" s="155"/>
      <c r="K201" s="156"/>
      <c r="L201" s="27"/>
      <c r="M201" s="157" t="s">
        <v>1</v>
      </c>
      <c r="N201" s="158" t="s">
        <v>37</v>
      </c>
      <c r="O201" s="159">
        <v>2E-3</v>
      </c>
      <c r="P201" s="159">
        <f t="shared" si="27"/>
        <v>1.159</v>
      </c>
      <c r="Q201" s="159">
        <v>1.7899999999999999E-3</v>
      </c>
      <c r="R201" s="159">
        <f t="shared" si="28"/>
        <v>1.0373049999999999</v>
      </c>
      <c r="S201" s="159">
        <v>0</v>
      </c>
      <c r="T201" s="160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90</v>
      </c>
      <c r="AT201" s="161" t="s">
        <v>146</v>
      </c>
      <c r="AU201" s="161" t="s">
        <v>83</v>
      </c>
      <c r="AY201" s="14" t="s">
        <v>144</v>
      </c>
      <c r="BE201" s="162">
        <f t="shared" si="30"/>
        <v>0</v>
      </c>
      <c r="BF201" s="162">
        <f t="shared" si="31"/>
        <v>0</v>
      </c>
      <c r="BG201" s="162">
        <f t="shared" si="32"/>
        <v>0</v>
      </c>
      <c r="BH201" s="162">
        <f t="shared" si="33"/>
        <v>0</v>
      </c>
      <c r="BI201" s="162">
        <f t="shared" si="34"/>
        <v>0</v>
      </c>
      <c r="BJ201" s="14" t="s">
        <v>83</v>
      </c>
      <c r="BK201" s="162">
        <f t="shared" si="35"/>
        <v>0</v>
      </c>
      <c r="BL201" s="14" t="s">
        <v>90</v>
      </c>
      <c r="BM201" s="161" t="s">
        <v>361</v>
      </c>
    </row>
    <row r="202" spans="1:65" s="2" customFormat="1" ht="24.2" customHeight="1">
      <c r="A202" s="26"/>
      <c r="B202" s="149"/>
      <c r="C202" s="150" t="s">
        <v>362</v>
      </c>
      <c r="D202" s="150" t="s">
        <v>146</v>
      </c>
      <c r="E202" s="151" t="s">
        <v>363</v>
      </c>
      <c r="F202" s="152" t="s">
        <v>364</v>
      </c>
      <c r="G202" s="153" t="s">
        <v>163</v>
      </c>
      <c r="H202" s="154">
        <v>579.5</v>
      </c>
      <c r="I202" s="155"/>
      <c r="J202" s="155"/>
      <c r="K202" s="156"/>
      <c r="L202" s="27"/>
      <c r="M202" s="157" t="s">
        <v>1</v>
      </c>
      <c r="N202" s="158" t="s">
        <v>37</v>
      </c>
      <c r="O202" s="159">
        <v>6.4000000000000001E-2</v>
      </c>
      <c r="P202" s="159">
        <f t="shared" si="27"/>
        <v>37.088000000000001</v>
      </c>
      <c r="Q202" s="159">
        <v>2.743E-2</v>
      </c>
      <c r="R202" s="159">
        <f t="shared" si="28"/>
        <v>15.895685</v>
      </c>
      <c r="S202" s="159">
        <v>0</v>
      </c>
      <c r="T202" s="160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90</v>
      </c>
      <c r="AT202" s="161" t="s">
        <v>146</v>
      </c>
      <c r="AU202" s="161" t="s">
        <v>83</v>
      </c>
      <c r="AY202" s="14" t="s">
        <v>144</v>
      </c>
      <c r="BE202" s="162">
        <f t="shared" si="30"/>
        <v>0</v>
      </c>
      <c r="BF202" s="162">
        <f t="shared" si="31"/>
        <v>0</v>
      </c>
      <c r="BG202" s="162">
        <f t="shared" si="32"/>
        <v>0</v>
      </c>
      <c r="BH202" s="162">
        <f t="shared" si="33"/>
        <v>0</v>
      </c>
      <c r="BI202" s="162">
        <f t="shared" si="34"/>
        <v>0</v>
      </c>
      <c r="BJ202" s="14" t="s">
        <v>83</v>
      </c>
      <c r="BK202" s="162">
        <f t="shared" si="35"/>
        <v>0</v>
      </c>
      <c r="BL202" s="14" t="s">
        <v>90</v>
      </c>
      <c r="BM202" s="161" t="s">
        <v>365</v>
      </c>
    </row>
    <row r="203" spans="1:65" s="2" customFormat="1" ht="16.5" customHeight="1">
      <c r="A203" s="26"/>
      <c r="B203" s="149"/>
      <c r="C203" s="150" t="s">
        <v>366</v>
      </c>
      <c r="D203" s="150" t="s">
        <v>146</v>
      </c>
      <c r="E203" s="151" t="s">
        <v>367</v>
      </c>
      <c r="F203" s="152" t="s">
        <v>368</v>
      </c>
      <c r="G203" s="153" t="s">
        <v>163</v>
      </c>
      <c r="H203" s="154">
        <v>22.4</v>
      </c>
      <c r="I203" s="155"/>
      <c r="J203" s="155"/>
      <c r="K203" s="156"/>
      <c r="L203" s="27"/>
      <c r="M203" s="157" t="s">
        <v>1</v>
      </c>
      <c r="N203" s="158" t="s">
        <v>37</v>
      </c>
      <c r="O203" s="159">
        <v>0.32400000000000001</v>
      </c>
      <c r="P203" s="159">
        <f t="shared" si="27"/>
        <v>7.2576000000000001</v>
      </c>
      <c r="Q203" s="159">
        <v>5.0000000000000002E-5</v>
      </c>
      <c r="R203" s="159">
        <f t="shared" si="28"/>
        <v>1.1199999999999999E-3</v>
      </c>
      <c r="S203" s="159">
        <v>0</v>
      </c>
      <c r="T203" s="160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90</v>
      </c>
      <c r="AT203" s="161" t="s">
        <v>146</v>
      </c>
      <c r="AU203" s="161" t="s">
        <v>83</v>
      </c>
      <c r="AY203" s="14" t="s">
        <v>144</v>
      </c>
      <c r="BE203" s="162">
        <f t="shared" si="30"/>
        <v>0</v>
      </c>
      <c r="BF203" s="162">
        <f t="shared" si="31"/>
        <v>0</v>
      </c>
      <c r="BG203" s="162">
        <f t="shared" si="32"/>
        <v>0</v>
      </c>
      <c r="BH203" s="162">
        <f t="shared" si="33"/>
        <v>0</v>
      </c>
      <c r="BI203" s="162">
        <f t="shared" si="34"/>
        <v>0</v>
      </c>
      <c r="BJ203" s="14" t="s">
        <v>83</v>
      </c>
      <c r="BK203" s="162">
        <f t="shared" si="35"/>
        <v>0</v>
      </c>
      <c r="BL203" s="14" t="s">
        <v>90</v>
      </c>
      <c r="BM203" s="161" t="s">
        <v>369</v>
      </c>
    </row>
    <row r="204" spans="1:65" s="2" customFormat="1" ht="16.5" customHeight="1">
      <c r="A204" s="26"/>
      <c r="B204" s="149"/>
      <c r="C204" s="150" t="s">
        <v>370</v>
      </c>
      <c r="D204" s="150" t="s">
        <v>146</v>
      </c>
      <c r="E204" s="151" t="s">
        <v>371</v>
      </c>
      <c r="F204" s="152" t="s">
        <v>372</v>
      </c>
      <c r="G204" s="153" t="s">
        <v>163</v>
      </c>
      <c r="H204" s="154">
        <v>380.6</v>
      </c>
      <c r="I204" s="155"/>
      <c r="J204" s="155"/>
      <c r="K204" s="156"/>
      <c r="L204" s="27"/>
      <c r="M204" s="157" t="s">
        <v>1</v>
      </c>
      <c r="N204" s="158" t="s">
        <v>37</v>
      </c>
      <c r="O204" s="159">
        <v>0.372</v>
      </c>
      <c r="P204" s="159">
        <f t="shared" si="27"/>
        <v>141.58320000000001</v>
      </c>
      <c r="Q204" s="159">
        <v>5.0000000000000002E-5</v>
      </c>
      <c r="R204" s="159">
        <f t="shared" si="28"/>
        <v>1.9030000000000002E-2</v>
      </c>
      <c r="S204" s="159">
        <v>0</v>
      </c>
      <c r="T204" s="160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90</v>
      </c>
      <c r="AT204" s="161" t="s">
        <v>146</v>
      </c>
      <c r="AU204" s="161" t="s">
        <v>83</v>
      </c>
      <c r="AY204" s="14" t="s">
        <v>144</v>
      </c>
      <c r="BE204" s="162">
        <f t="shared" si="30"/>
        <v>0</v>
      </c>
      <c r="BF204" s="162">
        <f t="shared" si="31"/>
        <v>0</v>
      </c>
      <c r="BG204" s="162">
        <f t="shared" si="32"/>
        <v>0</v>
      </c>
      <c r="BH204" s="162">
        <f t="shared" si="33"/>
        <v>0</v>
      </c>
      <c r="BI204" s="162">
        <f t="shared" si="34"/>
        <v>0</v>
      </c>
      <c r="BJ204" s="14" t="s">
        <v>83</v>
      </c>
      <c r="BK204" s="162">
        <f t="shared" si="35"/>
        <v>0</v>
      </c>
      <c r="BL204" s="14" t="s">
        <v>90</v>
      </c>
      <c r="BM204" s="161" t="s">
        <v>373</v>
      </c>
    </row>
    <row r="205" spans="1:65" s="2" customFormat="1" ht="33" customHeight="1">
      <c r="A205" s="26"/>
      <c r="B205" s="149"/>
      <c r="C205" s="150" t="s">
        <v>374</v>
      </c>
      <c r="D205" s="150" t="s">
        <v>146</v>
      </c>
      <c r="E205" s="151" t="s">
        <v>375</v>
      </c>
      <c r="F205" s="152" t="s">
        <v>376</v>
      </c>
      <c r="G205" s="153" t="s">
        <v>149</v>
      </c>
      <c r="H205" s="154">
        <v>0.48599999999999999</v>
      </c>
      <c r="I205" s="155"/>
      <c r="J205" s="155"/>
      <c r="K205" s="156"/>
      <c r="L205" s="27"/>
      <c r="M205" s="157" t="s">
        <v>1</v>
      </c>
      <c r="N205" s="158" t="s">
        <v>37</v>
      </c>
      <c r="O205" s="159">
        <v>12.606</v>
      </c>
      <c r="P205" s="159">
        <f t="shared" si="27"/>
        <v>6.1265159999999996</v>
      </c>
      <c r="Q205" s="159">
        <v>0</v>
      </c>
      <c r="R205" s="159">
        <f t="shared" si="28"/>
        <v>0</v>
      </c>
      <c r="S205" s="159">
        <v>2.4</v>
      </c>
      <c r="T205" s="160">
        <f t="shared" si="29"/>
        <v>1.1663999999999999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90</v>
      </c>
      <c r="AT205" s="161" t="s">
        <v>146</v>
      </c>
      <c r="AU205" s="161" t="s">
        <v>83</v>
      </c>
      <c r="AY205" s="14" t="s">
        <v>144</v>
      </c>
      <c r="BE205" s="162">
        <f t="shared" si="30"/>
        <v>0</v>
      </c>
      <c r="BF205" s="162">
        <f t="shared" si="31"/>
        <v>0</v>
      </c>
      <c r="BG205" s="162">
        <f t="shared" si="32"/>
        <v>0</v>
      </c>
      <c r="BH205" s="162">
        <f t="shared" si="33"/>
        <v>0</v>
      </c>
      <c r="BI205" s="162">
        <f t="shared" si="34"/>
        <v>0</v>
      </c>
      <c r="BJ205" s="14" t="s">
        <v>83</v>
      </c>
      <c r="BK205" s="162">
        <f t="shared" si="35"/>
        <v>0</v>
      </c>
      <c r="BL205" s="14" t="s">
        <v>90</v>
      </c>
      <c r="BM205" s="161" t="s">
        <v>377</v>
      </c>
    </row>
    <row r="206" spans="1:65" s="2" customFormat="1" ht="37.700000000000003" customHeight="1">
      <c r="A206" s="26"/>
      <c r="B206" s="149"/>
      <c r="C206" s="150" t="s">
        <v>378</v>
      </c>
      <c r="D206" s="150" t="s">
        <v>146</v>
      </c>
      <c r="E206" s="151" t="s">
        <v>379</v>
      </c>
      <c r="F206" s="152" t="s">
        <v>380</v>
      </c>
      <c r="G206" s="153" t="s">
        <v>149</v>
      </c>
      <c r="H206" s="154">
        <v>2.2400000000000002</v>
      </c>
      <c r="I206" s="155"/>
      <c r="J206" s="155"/>
      <c r="K206" s="156"/>
      <c r="L206" s="27"/>
      <c r="M206" s="157" t="s">
        <v>1</v>
      </c>
      <c r="N206" s="158" t="s">
        <v>37</v>
      </c>
      <c r="O206" s="159">
        <v>6.6262100000000004</v>
      </c>
      <c r="P206" s="159">
        <f t="shared" si="27"/>
        <v>14.842710400000001</v>
      </c>
      <c r="Q206" s="159">
        <v>0</v>
      </c>
      <c r="R206" s="159">
        <f t="shared" si="28"/>
        <v>0</v>
      </c>
      <c r="S206" s="159">
        <v>2.2000000000000002</v>
      </c>
      <c r="T206" s="160">
        <f t="shared" si="29"/>
        <v>4.9280000000000008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90</v>
      </c>
      <c r="AT206" s="161" t="s">
        <v>146</v>
      </c>
      <c r="AU206" s="161" t="s">
        <v>83</v>
      </c>
      <c r="AY206" s="14" t="s">
        <v>144</v>
      </c>
      <c r="BE206" s="162">
        <f t="shared" si="30"/>
        <v>0</v>
      </c>
      <c r="BF206" s="162">
        <f t="shared" si="31"/>
        <v>0</v>
      </c>
      <c r="BG206" s="162">
        <f t="shared" si="32"/>
        <v>0</v>
      </c>
      <c r="BH206" s="162">
        <f t="shared" si="33"/>
        <v>0</v>
      </c>
      <c r="BI206" s="162">
        <f t="shared" si="34"/>
        <v>0</v>
      </c>
      <c r="BJ206" s="14" t="s">
        <v>83</v>
      </c>
      <c r="BK206" s="162">
        <f t="shared" si="35"/>
        <v>0</v>
      </c>
      <c r="BL206" s="14" t="s">
        <v>90</v>
      </c>
      <c r="BM206" s="161" t="s">
        <v>381</v>
      </c>
    </row>
    <row r="207" spans="1:65" s="2" customFormat="1" ht="33" customHeight="1">
      <c r="A207" s="26"/>
      <c r="B207" s="149"/>
      <c r="C207" s="150" t="s">
        <v>382</v>
      </c>
      <c r="D207" s="150" t="s">
        <v>146</v>
      </c>
      <c r="E207" s="151" t="s">
        <v>383</v>
      </c>
      <c r="F207" s="152" t="s">
        <v>384</v>
      </c>
      <c r="G207" s="153" t="s">
        <v>163</v>
      </c>
      <c r="H207" s="154">
        <v>22.4</v>
      </c>
      <c r="I207" s="155"/>
      <c r="J207" s="155"/>
      <c r="K207" s="156"/>
      <c r="L207" s="27"/>
      <c r="M207" s="157" t="s">
        <v>1</v>
      </c>
      <c r="N207" s="158" t="s">
        <v>37</v>
      </c>
      <c r="O207" s="159">
        <v>0.16600000000000001</v>
      </c>
      <c r="P207" s="159">
        <f t="shared" si="27"/>
        <v>3.7183999999999999</v>
      </c>
      <c r="Q207" s="159">
        <v>0</v>
      </c>
      <c r="R207" s="159">
        <f t="shared" si="28"/>
        <v>0</v>
      </c>
      <c r="S207" s="159">
        <v>0.02</v>
      </c>
      <c r="T207" s="160">
        <f t="shared" si="29"/>
        <v>0.44799999999999995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90</v>
      </c>
      <c r="AT207" s="161" t="s">
        <v>146</v>
      </c>
      <c r="AU207" s="161" t="s">
        <v>83</v>
      </c>
      <c r="AY207" s="14" t="s">
        <v>144</v>
      </c>
      <c r="BE207" s="162">
        <f t="shared" si="30"/>
        <v>0</v>
      </c>
      <c r="BF207" s="162">
        <f t="shared" si="31"/>
        <v>0</v>
      </c>
      <c r="BG207" s="162">
        <f t="shared" si="32"/>
        <v>0</v>
      </c>
      <c r="BH207" s="162">
        <f t="shared" si="33"/>
        <v>0</v>
      </c>
      <c r="BI207" s="162">
        <f t="shared" si="34"/>
        <v>0</v>
      </c>
      <c r="BJ207" s="14" t="s">
        <v>83</v>
      </c>
      <c r="BK207" s="162">
        <f t="shared" si="35"/>
        <v>0</v>
      </c>
      <c r="BL207" s="14" t="s">
        <v>90</v>
      </c>
      <c r="BM207" s="161" t="s">
        <v>385</v>
      </c>
    </row>
    <row r="208" spans="1:65" s="2" customFormat="1" ht="37.700000000000003" customHeight="1">
      <c r="A208" s="26"/>
      <c r="B208" s="149"/>
      <c r="C208" s="150" t="s">
        <v>386</v>
      </c>
      <c r="D208" s="150" t="s">
        <v>146</v>
      </c>
      <c r="E208" s="151" t="s">
        <v>387</v>
      </c>
      <c r="F208" s="152" t="s">
        <v>388</v>
      </c>
      <c r="G208" s="153" t="s">
        <v>163</v>
      </c>
      <c r="H208" s="154">
        <v>12.722</v>
      </c>
      <c r="I208" s="155"/>
      <c r="J208" s="155"/>
      <c r="K208" s="156"/>
      <c r="L208" s="27"/>
      <c r="M208" s="157" t="s">
        <v>1</v>
      </c>
      <c r="N208" s="158" t="s">
        <v>37</v>
      </c>
      <c r="O208" s="159">
        <v>0.29099999999999998</v>
      </c>
      <c r="P208" s="159">
        <f t="shared" si="27"/>
        <v>3.7021019999999996</v>
      </c>
      <c r="Q208" s="159">
        <v>0</v>
      </c>
      <c r="R208" s="159">
        <f t="shared" si="28"/>
        <v>0</v>
      </c>
      <c r="S208" s="159">
        <v>6.5000000000000002E-2</v>
      </c>
      <c r="T208" s="160">
        <f t="shared" si="29"/>
        <v>0.82692999999999994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90</v>
      </c>
      <c r="AT208" s="161" t="s">
        <v>146</v>
      </c>
      <c r="AU208" s="161" t="s">
        <v>83</v>
      </c>
      <c r="AY208" s="14" t="s">
        <v>144</v>
      </c>
      <c r="BE208" s="162">
        <f t="shared" si="30"/>
        <v>0</v>
      </c>
      <c r="BF208" s="162">
        <f t="shared" si="31"/>
        <v>0</v>
      </c>
      <c r="BG208" s="162">
        <f t="shared" si="32"/>
        <v>0</v>
      </c>
      <c r="BH208" s="162">
        <f t="shared" si="33"/>
        <v>0</v>
      </c>
      <c r="BI208" s="162">
        <f t="shared" si="34"/>
        <v>0</v>
      </c>
      <c r="BJ208" s="14" t="s">
        <v>83</v>
      </c>
      <c r="BK208" s="162">
        <f t="shared" si="35"/>
        <v>0</v>
      </c>
      <c r="BL208" s="14" t="s">
        <v>90</v>
      </c>
      <c r="BM208" s="161" t="s">
        <v>389</v>
      </c>
    </row>
    <row r="209" spans="1:65" s="2" customFormat="1" ht="33" customHeight="1">
      <c r="A209" s="26"/>
      <c r="B209" s="149"/>
      <c r="C209" s="150" t="s">
        <v>390</v>
      </c>
      <c r="D209" s="150" t="s">
        <v>146</v>
      </c>
      <c r="E209" s="151" t="s">
        <v>391</v>
      </c>
      <c r="F209" s="152" t="s">
        <v>392</v>
      </c>
      <c r="G209" s="153" t="s">
        <v>163</v>
      </c>
      <c r="H209" s="154">
        <v>5.8890000000000002</v>
      </c>
      <c r="I209" s="155"/>
      <c r="J209" s="155"/>
      <c r="K209" s="156"/>
      <c r="L209" s="27"/>
      <c r="M209" s="157" t="s">
        <v>1</v>
      </c>
      <c r="N209" s="158" t="s">
        <v>37</v>
      </c>
      <c r="O209" s="159">
        <v>0.48099999999999998</v>
      </c>
      <c r="P209" s="159">
        <f t="shared" si="27"/>
        <v>2.8326090000000002</v>
      </c>
      <c r="Q209" s="159">
        <v>0</v>
      </c>
      <c r="R209" s="159">
        <f t="shared" si="28"/>
        <v>0</v>
      </c>
      <c r="S209" s="159">
        <v>5.7000000000000002E-2</v>
      </c>
      <c r="T209" s="160">
        <f t="shared" si="29"/>
        <v>0.335673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90</v>
      </c>
      <c r="AT209" s="161" t="s">
        <v>146</v>
      </c>
      <c r="AU209" s="161" t="s">
        <v>83</v>
      </c>
      <c r="AY209" s="14" t="s">
        <v>144</v>
      </c>
      <c r="BE209" s="162">
        <f t="shared" si="30"/>
        <v>0</v>
      </c>
      <c r="BF209" s="162">
        <f t="shared" si="31"/>
        <v>0</v>
      </c>
      <c r="BG209" s="162">
        <f t="shared" si="32"/>
        <v>0</v>
      </c>
      <c r="BH209" s="162">
        <f t="shared" si="33"/>
        <v>0</v>
      </c>
      <c r="BI209" s="162">
        <f t="shared" si="34"/>
        <v>0</v>
      </c>
      <c r="BJ209" s="14" t="s">
        <v>83</v>
      </c>
      <c r="BK209" s="162">
        <f t="shared" si="35"/>
        <v>0</v>
      </c>
      <c r="BL209" s="14" t="s">
        <v>90</v>
      </c>
      <c r="BM209" s="161" t="s">
        <v>393</v>
      </c>
    </row>
    <row r="210" spans="1:65" s="2" customFormat="1" ht="24.2" customHeight="1">
      <c r="A210" s="26"/>
      <c r="B210" s="149"/>
      <c r="C210" s="150" t="s">
        <v>394</v>
      </c>
      <c r="D210" s="150" t="s">
        <v>146</v>
      </c>
      <c r="E210" s="151" t="s">
        <v>395</v>
      </c>
      <c r="F210" s="152" t="s">
        <v>396</v>
      </c>
      <c r="G210" s="153" t="s">
        <v>264</v>
      </c>
      <c r="H210" s="154">
        <v>1</v>
      </c>
      <c r="I210" s="155"/>
      <c r="J210" s="155"/>
      <c r="K210" s="156"/>
      <c r="L210" s="27"/>
      <c r="M210" s="157" t="s">
        <v>1</v>
      </c>
      <c r="N210" s="158" t="s">
        <v>37</v>
      </c>
      <c r="O210" s="159">
        <v>6.7000000000000004E-2</v>
      </c>
      <c r="P210" s="159">
        <f t="shared" si="27"/>
        <v>6.7000000000000004E-2</v>
      </c>
      <c r="Q210" s="159">
        <v>0</v>
      </c>
      <c r="R210" s="159">
        <f t="shared" si="28"/>
        <v>0</v>
      </c>
      <c r="S210" s="159">
        <v>0.03</v>
      </c>
      <c r="T210" s="160">
        <f t="shared" si="29"/>
        <v>0.03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90</v>
      </c>
      <c r="AT210" s="161" t="s">
        <v>146</v>
      </c>
      <c r="AU210" s="161" t="s">
        <v>83</v>
      </c>
      <c r="AY210" s="14" t="s">
        <v>144</v>
      </c>
      <c r="BE210" s="162">
        <f t="shared" si="30"/>
        <v>0</v>
      </c>
      <c r="BF210" s="162">
        <f t="shared" si="31"/>
        <v>0</v>
      </c>
      <c r="BG210" s="162">
        <f t="shared" si="32"/>
        <v>0</v>
      </c>
      <c r="BH210" s="162">
        <f t="shared" si="33"/>
        <v>0</v>
      </c>
      <c r="BI210" s="162">
        <f t="shared" si="34"/>
        <v>0</v>
      </c>
      <c r="BJ210" s="14" t="s">
        <v>83</v>
      </c>
      <c r="BK210" s="162">
        <f t="shared" si="35"/>
        <v>0</v>
      </c>
      <c r="BL210" s="14" t="s">
        <v>90</v>
      </c>
      <c r="BM210" s="161" t="s">
        <v>397</v>
      </c>
    </row>
    <row r="211" spans="1:65" s="2" customFormat="1" ht="24.2" customHeight="1">
      <c r="A211" s="26"/>
      <c r="B211" s="149"/>
      <c r="C211" s="150" t="s">
        <v>398</v>
      </c>
      <c r="D211" s="150" t="s">
        <v>146</v>
      </c>
      <c r="E211" s="151" t="s">
        <v>399</v>
      </c>
      <c r="F211" s="152" t="s">
        <v>400</v>
      </c>
      <c r="G211" s="153" t="s">
        <v>163</v>
      </c>
      <c r="H211" s="154">
        <v>1.7729999999999999</v>
      </c>
      <c r="I211" s="155"/>
      <c r="J211" s="155"/>
      <c r="K211" s="156"/>
      <c r="L211" s="27"/>
      <c r="M211" s="157" t="s">
        <v>1</v>
      </c>
      <c r="N211" s="158" t="s">
        <v>37</v>
      </c>
      <c r="O211" s="159">
        <v>1.6</v>
      </c>
      <c r="P211" s="159">
        <f t="shared" si="27"/>
        <v>2.8368000000000002</v>
      </c>
      <c r="Q211" s="159">
        <v>0</v>
      </c>
      <c r="R211" s="159">
        <f t="shared" si="28"/>
        <v>0</v>
      </c>
      <c r="S211" s="159">
        <v>7.5999999999999998E-2</v>
      </c>
      <c r="T211" s="160">
        <f t="shared" si="29"/>
        <v>0.13474799999999998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90</v>
      </c>
      <c r="AT211" s="161" t="s">
        <v>146</v>
      </c>
      <c r="AU211" s="161" t="s">
        <v>83</v>
      </c>
      <c r="AY211" s="14" t="s">
        <v>144</v>
      </c>
      <c r="BE211" s="162">
        <f t="shared" si="30"/>
        <v>0</v>
      </c>
      <c r="BF211" s="162">
        <f t="shared" si="31"/>
        <v>0</v>
      </c>
      <c r="BG211" s="162">
        <f t="shared" si="32"/>
        <v>0</v>
      </c>
      <c r="BH211" s="162">
        <f t="shared" si="33"/>
        <v>0</v>
      </c>
      <c r="BI211" s="162">
        <f t="shared" si="34"/>
        <v>0</v>
      </c>
      <c r="BJ211" s="14" t="s">
        <v>83</v>
      </c>
      <c r="BK211" s="162">
        <f t="shared" si="35"/>
        <v>0</v>
      </c>
      <c r="BL211" s="14" t="s">
        <v>90</v>
      </c>
      <c r="BM211" s="161" t="s">
        <v>401</v>
      </c>
    </row>
    <row r="212" spans="1:65" s="2" customFormat="1" ht="24.2" customHeight="1">
      <c r="A212" s="26"/>
      <c r="B212" s="149"/>
      <c r="C212" s="150" t="s">
        <v>402</v>
      </c>
      <c r="D212" s="150" t="s">
        <v>146</v>
      </c>
      <c r="E212" s="151" t="s">
        <v>403</v>
      </c>
      <c r="F212" s="152" t="s">
        <v>404</v>
      </c>
      <c r="G212" s="153" t="s">
        <v>328</v>
      </c>
      <c r="H212" s="154">
        <v>12.54</v>
      </c>
      <c r="I212" s="155"/>
      <c r="J212" s="155"/>
      <c r="K212" s="156"/>
      <c r="L212" s="27"/>
      <c r="M212" s="157" t="s">
        <v>1</v>
      </c>
      <c r="N212" s="158" t="s">
        <v>37</v>
      </c>
      <c r="O212" s="159">
        <v>0.377</v>
      </c>
      <c r="P212" s="159">
        <f t="shared" si="27"/>
        <v>4.7275799999999997</v>
      </c>
      <c r="Q212" s="159">
        <v>0</v>
      </c>
      <c r="R212" s="159">
        <f t="shared" si="28"/>
        <v>0</v>
      </c>
      <c r="S212" s="159">
        <v>1.2E-2</v>
      </c>
      <c r="T212" s="160">
        <f t="shared" si="29"/>
        <v>0.15048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90</v>
      </c>
      <c r="AT212" s="161" t="s">
        <v>146</v>
      </c>
      <c r="AU212" s="161" t="s">
        <v>83</v>
      </c>
      <c r="AY212" s="14" t="s">
        <v>144</v>
      </c>
      <c r="BE212" s="162">
        <f t="shared" si="30"/>
        <v>0</v>
      </c>
      <c r="BF212" s="162">
        <f t="shared" si="31"/>
        <v>0</v>
      </c>
      <c r="BG212" s="162">
        <f t="shared" si="32"/>
        <v>0</v>
      </c>
      <c r="BH212" s="162">
        <f t="shared" si="33"/>
        <v>0</v>
      </c>
      <c r="BI212" s="162">
        <f t="shared" si="34"/>
        <v>0</v>
      </c>
      <c r="BJ212" s="14" t="s">
        <v>83</v>
      </c>
      <c r="BK212" s="162">
        <f t="shared" si="35"/>
        <v>0</v>
      </c>
      <c r="BL212" s="14" t="s">
        <v>90</v>
      </c>
      <c r="BM212" s="161" t="s">
        <v>405</v>
      </c>
    </row>
    <row r="213" spans="1:65" s="2" customFormat="1" ht="24.2" customHeight="1">
      <c r="A213" s="26"/>
      <c r="B213" s="149"/>
      <c r="C213" s="150" t="s">
        <v>406</v>
      </c>
      <c r="D213" s="150" t="s">
        <v>146</v>
      </c>
      <c r="E213" s="151" t="s">
        <v>407</v>
      </c>
      <c r="F213" s="152" t="s">
        <v>408</v>
      </c>
      <c r="G213" s="153" t="s">
        <v>264</v>
      </c>
      <c r="H213" s="154">
        <v>2</v>
      </c>
      <c r="I213" s="155"/>
      <c r="J213" s="155"/>
      <c r="K213" s="156"/>
      <c r="L213" s="27"/>
      <c r="M213" s="157" t="s">
        <v>1</v>
      </c>
      <c r="N213" s="158" t="s">
        <v>37</v>
      </c>
      <c r="O213" s="159">
        <v>7.0000000000000007E-2</v>
      </c>
      <c r="P213" s="159">
        <f t="shared" si="27"/>
        <v>0.14000000000000001</v>
      </c>
      <c r="Q213" s="159">
        <v>0</v>
      </c>
      <c r="R213" s="159">
        <f t="shared" si="28"/>
        <v>0</v>
      </c>
      <c r="S213" s="159">
        <v>2.5999999999999999E-2</v>
      </c>
      <c r="T213" s="160">
        <f t="shared" si="29"/>
        <v>5.1999999999999998E-2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90</v>
      </c>
      <c r="AT213" s="161" t="s">
        <v>146</v>
      </c>
      <c r="AU213" s="161" t="s">
        <v>83</v>
      </c>
      <c r="AY213" s="14" t="s">
        <v>144</v>
      </c>
      <c r="BE213" s="162">
        <f t="shared" si="30"/>
        <v>0</v>
      </c>
      <c r="BF213" s="162">
        <f t="shared" si="31"/>
        <v>0</v>
      </c>
      <c r="BG213" s="162">
        <f t="shared" si="32"/>
        <v>0</v>
      </c>
      <c r="BH213" s="162">
        <f t="shared" si="33"/>
        <v>0</v>
      </c>
      <c r="BI213" s="162">
        <f t="shared" si="34"/>
        <v>0</v>
      </c>
      <c r="BJ213" s="14" t="s">
        <v>83</v>
      </c>
      <c r="BK213" s="162">
        <f t="shared" si="35"/>
        <v>0</v>
      </c>
      <c r="BL213" s="14" t="s">
        <v>90</v>
      </c>
      <c r="BM213" s="161" t="s">
        <v>409</v>
      </c>
    </row>
    <row r="214" spans="1:65" s="2" customFormat="1" ht="24.2" customHeight="1">
      <c r="A214" s="26"/>
      <c r="B214" s="149"/>
      <c r="C214" s="150" t="s">
        <v>410</v>
      </c>
      <c r="D214" s="150" t="s">
        <v>146</v>
      </c>
      <c r="E214" s="151" t="s">
        <v>411</v>
      </c>
      <c r="F214" s="152" t="s">
        <v>412</v>
      </c>
      <c r="G214" s="153" t="s">
        <v>264</v>
      </c>
      <c r="H214" s="154">
        <v>1</v>
      </c>
      <c r="I214" s="155"/>
      <c r="J214" s="155"/>
      <c r="K214" s="156"/>
      <c r="L214" s="27"/>
      <c r="M214" s="157" t="s">
        <v>1</v>
      </c>
      <c r="N214" s="158" t="s">
        <v>37</v>
      </c>
      <c r="O214" s="159">
        <v>0.31900000000000001</v>
      </c>
      <c r="P214" s="159">
        <f t="shared" si="27"/>
        <v>0.31900000000000001</v>
      </c>
      <c r="Q214" s="159">
        <v>0</v>
      </c>
      <c r="R214" s="159">
        <f t="shared" si="28"/>
        <v>0</v>
      </c>
      <c r="S214" s="159">
        <v>7.2999999999999995E-2</v>
      </c>
      <c r="T214" s="160">
        <f t="shared" si="29"/>
        <v>7.2999999999999995E-2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61" t="s">
        <v>90</v>
      </c>
      <c r="AT214" s="161" t="s">
        <v>146</v>
      </c>
      <c r="AU214" s="161" t="s">
        <v>83</v>
      </c>
      <c r="AY214" s="14" t="s">
        <v>144</v>
      </c>
      <c r="BE214" s="162">
        <f t="shared" si="30"/>
        <v>0</v>
      </c>
      <c r="BF214" s="162">
        <f t="shared" si="31"/>
        <v>0</v>
      </c>
      <c r="BG214" s="162">
        <f t="shared" si="32"/>
        <v>0</v>
      </c>
      <c r="BH214" s="162">
        <f t="shared" si="33"/>
        <v>0</v>
      </c>
      <c r="BI214" s="162">
        <f t="shared" si="34"/>
        <v>0</v>
      </c>
      <c r="BJ214" s="14" t="s">
        <v>83</v>
      </c>
      <c r="BK214" s="162">
        <f t="shared" si="35"/>
        <v>0</v>
      </c>
      <c r="BL214" s="14" t="s">
        <v>90</v>
      </c>
      <c r="BM214" s="161" t="s">
        <v>413</v>
      </c>
    </row>
    <row r="215" spans="1:65" s="2" customFormat="1" ht="24.2" customHeight="1">
      <c r="A215" s="26"/>
      <c r="B215" s="149"/>
      <c r="C215" s="150" t="s">
        <v>414</v>
      </c>
      <c r="D215" s="150" t="s">
        <v>146</v>
      </c>
      <c r="E215" s="151" t="s">
        <v>415</v>
      </c>
      <c r="F215" s="152" t="s">
        <v>416</v>
      </c>
      <c r="G215" s="153" t="s">
        <v>264</v>
      </c>
      <c r="H215" s="154">
        <v>3</v>
      </c>
      <c r="I215" s="155"/>
      <c r="J215" s="155"/>
      <c r="K215" s="156"/>
      <c r="L215" s="27"/>
      <c r="M215" s="157" t="s">
        <v>1</v>
      </c>
      <c r="N215" s="158" t="s">
        <v>37</v>
      </c>
      <c r="O215" s="159">
        <v>0.92900000000000005</v>
      </c>
      <c r="P215" s="159">
        <f t="shared" si="27"/>
        <v>2.7869999999999999</v>
      </c>
      <c r="Q215" s="159">
        <v>0</v>
      </c>
      <c r="R215" s="159">
        <f t="shared" si="28"/>
        <v>0</v>
      </c>
      <c r="S215" s="159">
        <v>0.14599999999999999</v>
      </c>
      <c r="T215" s="160">
        <f t="shared" si="29"/>
        <v>0.43799999999999994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90</v>
      </c>
      <c r="AT215" s="161" t="s">
        <v>146</v>
      </c>
      <c r="AU215" s="161" t="s">
        <v>83</v>
      </c>
      <c r="AY215" s="14" t="s">
        <v>144</v>
      </c>
      <c r="BE215" s="162">
        <f t="shared" si="30"/>
        <v>0</v>
      </c>
      <c r="BF215" s="162">
        <f t="shared" si="31"/>
        <v>0</v>
      </c>
      <c r="BG215" s="162">
        <f t="shared" si="32"/>
        <v>0</v>
      </c>
      <c r="BH215" s="162">
        <f t="shared" si="33"/>
        <v>0</v>
      </c>
      <c r="BI215" s="162">
        <f t="shared" si="34"/>
        <v>0</v>
      </c>
      <c r="BJ215" s="14" t="s">
        <v>83</v>
      </c>
      <c r="BK215" s="162">
        <f t="shared" si="35"/>
        <v>0</v>
      </c>
      <c r="BL215" s="14" t="s">
        <v>90</v>
      </c>
      <c r="BM215" s="161" t="s">
        <v>417</v>
      </c>
    </row>
    <row r="216" spans="1:65" s="2" customFormat="1" ht="24.2" customHeight="1">
      <c r="A216" s="26"/>
      <c r="B216" s="149"/>
      <c r="C216" s="150" t="s">
        <v>418</v>
      </c>
      <c r="D216" s="150" t="s">
        <v>146</v>
      </c>
      <c r="E216" s="151" t="s">
        <v>419</v>
      </c>
      <c r="F216" s="152" t="s">
        <v>420</v>
      </c>
      <c r="G216" s="153" t="s">
        <v>264</v>
      </c>
      <c r="H216" s="154">
        <v>1</v>
      </c>
      <c r="I216" s="155"/>
      <c r="J216" s="155"/>
      <c r="K216" s="156"/>
      <c r="L216" s="27"/>
      <c r="M216" s="157" t="s">
        <v>1</v>
      </c>
      <c r="N216" s="158" t="s">
        <v>37</v>
      </c>
      <c r="O216" s="159">
        <v>1.536</v>
      </c>
      <c r="P216" s="159">
        <f t="shared" si="27"/>
        <v>1.536</v>
      </c>
      <c r="Q216" s="159">
        <v>0</v>
      </c>
      <c r="R216" s="159">
        <f t="shared" si="28"/>
        <v>0</v>
      </c>
      <c r="S216" s="159">
        <v>0.219</v>
      </c>
      <c r="T216" s="160">
        <f t="shared" si="29"/>
        <v>0.219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90</v>
      </c>
      <c r="AT216" s="161" t="s">
        <v>146</v>
      </c>
      <c r="AU216" s="161" t="s">
        <v>83</v>
      </c>
      <c r="AY216" s="14" t="s">
        <v>144</v>
      </c>
      <c r="BE216" s="162">
        <f t="shared" si="30"/>
        <v>0</v>
      </c>
      <c r="BF216" s="162">
        <f t="shared" si="31"/>
        <v>0</v>
      </c>
      <c r="BG216" s="162">
        <f t="shared" si="32"/>
        <v>0</v>
      </c>
      <c r="BH216" s="162">
        <f t="shared" si="33"/>
        <v>0</v>
      </c>
      <c r="BI216" s="162">
        <f t="shared" si="34"/>
        <v>0</v>
      </c>
      <c r="BJ216" s="14" t="s">
        <v>83</v>
      </c>
      <c r="BK216" s="162">
        <f t="shared" si="35"/>
        <v>0</v>
      </c>
      <c r="BL216" s="14" t="s">
        <v>90</v>
      </c>
      <c r="BM216" s="161" t="s">
        <v>421</v>
      </c>
    </row>
    <row r="217" spans="1:65" s="2" customFormat="1" ht="24.2" customHeight="1">
      <c r="A217" s="26"/>
      <c r="B217" s="149"/>
      <c r="C217" s="150" t="s">
        <v>422</v>
      </c>
      <c r="D217" s="150" t="s">
        <v>146</v>
      </c>
      <c r="E217" s="151" t="s">
        <v>423</v>
      </c>
      <c r="F217" s="152" t="s">
        <v>424</v>
      </c>
      <c r="G217" s="153" t="s">
        <v>163</v>
      </c>
      <c r="H217" s="154">
        <v>1.081</v>
      </c>
      <c r="I217" s="155"/>
      <c r="J217" s="155"/>
      <c r="K217" s="156"/>
      <c r="L217" s="27"/>
      <c r="M217" s="157" t="s">
        <v>1</v>
      </c>
      <c r="N217" s="158" t="s">
        <v>37</v>
      </c>
      <c r="O217" s="159">
        <v>0.63700000000000001</v>
      </c>
      <c r="P217" s="159">
        <f t="shared" si="27"/>
        <v>0.68859700000000001</v>
      </c>
      <c r="Q217" s="159">
        <v>0</v>
      </c>
      <c r="R217" s="159">
        <f t="shared" si="28"/>
        <v>0</v>
      </c>
      <c r="S217" s="159">
        <v>0.28100000000000003</v>
      </c>
      <c r="T217" s="160">
        <f t="shared" si="29"/>
        <v>0.303761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90</v>
      </c>
      <c r="AT217" s="161" t="s">
        <v>146</v>
      </c>
      <c r="AU217" s="161" t="s">
        <v>83</v>
      </c>
      <c r="AY217" s="14" t="s">
        <v>144</v>
      </c>
      <c r="BE217" s="162">
        <f t="shared" si="30"/>
        <v>0</v>
      </c>
      <c r="BF217" s="162">
        <f t="shared" si="31"/>
        <v>0</v>
      </c>
      <c r="BG217" s="162">
        <f t="shared" si="32"/>
        <v>0</v>
      </c>
      <c r="BH217" s="162">
        <f t="shared" si="33"/>
        <v>0</v>
      </c>
      <c r="BI217" s="162">
        <f t="shared" si="34"/>
        <v>0</v>
      </c>
      <c r="BJ217" s="14" t="s">
        <v>83</v>
      </c>
      <c r="BK217" s="162">
        <f t="shared" si="35"/>
        <v>0</v>
      </c>
      <c r="BL217" s="14" t="s">
        <v>90</v>
      </c>
      <c r="BM217" s="161" t="s">
        <v>425</v>
      </c>
    </row>
    <row r="218" spans="1:65" s="2" customFormat="1" ht="24.2" customHeight="1">
      <c r="A218" s="26"/>
      <c r="B218" s="149"/>
      <c r="C218" s="150" t="s">
        <v>426</v>
      </c>
      <c r="D218" s="150" t="s">
        <v>146</v>
      </c>
      <c r="E218" s="151" t="s">
        <v>427</v>
      </c>
      <c r="F218" s="152" t="s">
        <v>428</v>
      </c>
      <c r="G218" s="153" t="s">
        <v>149</v>
      </c>
      <c r="H218" s="154">
        <v>0.58499999999999996</v>
      </c>
      <c r="I218" s="155"/>
      <c r="J218" s="155"/>
      <c r="K218" s="156"/>
      <c r="L218" s="27"/>
      <c r="M218" s="157" t="s">
        <v>1</v>
      </c>
      <c r="N218" s="158" t="s">
        <v>37</v>
      </c>
      <c r="O218" s="159">
        <v>5.41</v>
      </c>
      <c r="P218" s="159">
        <f t="shared" si="27"/>
        <v>3.1648499999999999</v>
      </c>
      <c r="Q218" s="159">
        <v>0</v>
      </c>
      <c r="R218" s="159">
        <f t="shared" si="28"/>
        <v>0</v>
      </c>
      <c r="S218" s="159">
        <v>1.875</v>
      </c>
      <c r="T218" s="160">
        <f t="shared" si="29"/>
        <v>1.0968749999999998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90</v>
      </c>
      <c r="AT218" s="161" t="s">
        <v>146</v>
      </c>
      <c r="AU218" s="161" t="s">
        <v>83</v>
      </c>
      <c r="AY218" s="14" t="s">
        <v>144</v>
      </c>
      <c r="BE218" s="162">
        <f t="shared" si="30"/>
        <v>0</v>
      </c>
      <c r="BF218" s="162">
        <f t="shared" si="31"/>
        <v>0</v>
      </c>
      <c r="BG218" s="162">
        <f t="shared" si="32"/>
        <v>0</v>
      </c>
      <c r="BH218" s="162">
        <f t="shared" si="33"/>
        <v>0</v>
      </c>
      <c r="BI218" s="162">
        <f t="shared" si="34"/>
        <v>0</v>
      </c>
      <c r="BJ218" s="14" t="s">
        <v>83</v>
      </c>
      <c r="BK218" s="162">
        <f t="shared" si="35"/>
        <v>0</v>
      </c>
      <c r="BL218" s="14" t="s">
        <v>90</v>
      </c>
      <c r="BM218" s="161" t="s">
        <v>429</v>
      </c>
    </row>
    <row r="219" spans="1:65" s="2" customFormat="1" ht="24.2" customHeight="1">
      <c r="A219" s="26"/>
      <c r="B219" s="149"/>
      <c r="C219" s="150" t="s">
        <v>430</v>
      </c>
      <c r="D219" s="150" t="s">
        <v>146</v>
      </c>
      <c r="E219" s="151" t="s">
        <v>431</v>
      </c>
      <c r="F219" s="152" t="s">
        <v>432</v>
      </c>
      <c r="G219" s="153" t="s">
        <v>264</v>
      </c>
      <c r="H219" s="154">
        <v>1</v>
      </c>
      <c r="I219" s="155"/>
      <c r="J219" s="155"/>
      <c r="K219" s="156"/>
      <c r="L219" s="27"/>
      <c r="M219" s="157" t="s">
        <v>1</v>
      </c>
      <c r="N219" s="158" t="s">
        <v>37</v>
      </c>
      <c r="O219" s="159">
        <v>1.2829999999999999</v>
      </c>
      <c r="P219" s="159">
        <f t="shared" si="27"/>
        <v>1.2829999999999999</v>
      </c>
      <c r="Q219" s="159">
        <v>0</v>
      </c>
      <c r="R219" s="159">
        <f t="shared" si="28"/>
        <v>0</v>
      </c>
      <c r="S219" s="159">
        <v>8.2000000000000003E-2</v>
      </c>
      <c r="T219" s="160">
        <f t="shared" si="29"/>
        <v>8.2000000000000003E-2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90</v>
      </c>
      <c r="AT219" s="161" t="s">
        <v>146</v>
      </c>
      <c r="AU219" s="161" t="s">
        <v>83</v>
      </c>
      <c r="AY219" s="14" t="s">
        <v>144</v>
      </c>
      <c r="BE219" s="162">
        <f t="shared" si="30"/>
        <v>0</v>
      </c>
      <c r="BF219" s="162">
        <f t="shared" si="31"/>
        <v>0</v>
      </c>
      <c r="BG219" s="162">
        <f t="shared" si="32"/>
        <v>0</v>
      </c>
      <c r="BH219" s="162">
        <f t="shared" si="33"/>
        <v>0</v>
      </c>
      <c r="BI219" s="162">
        <f t="shared" si="34"/>
        <v>0</v>
      </c>
      <c r="BJ219" s="14" t="s">
        <v>83</v>
      </c>
      <c r="BK219" s="162">
        <f t="shared" si="35"/>
        <v>0</v>
      </c>
      <c r="BL219" s="14" t="s">
        <v>90</v>
      </c>
      <c r="BM219" s="161" t="s">
        <v>433</v>
      </c>
    </row>
    <row r="220" spans="1:65" s="2" customFormat="1" ht="24.2" customHeight="1">
      <c r="A220" s="26"/>
      <c r="B220" s="149"/>
      <c r="C220" s="150" t="s">
        <v>434</v>
      </c>
      <c r="D220" s="150" t="s">
        <v>146</v>
      </c>
      <c r="E220" s="151" t="s">
        <v>435</v>
      </c>
      <c r="F220" s="152" t="s">
        <v>436</v>
      </c>
      <c r="G220" s="153" t="s">
        <v>328</v>
      </c>
      <c r="H220" s="154">
        <v>1.099</v>
      </c>
      <c r="I220" s="155"/>
      <c r="J220" s="155"/>
      <c r="K220" s="156"/>
      <c r="L220" s="27"/>
      <c r="M220" s="157" t="s">
        <v>1</v>
      </c>
      <c r="N220" s="158" t="s">
        <v>37</v>
      </c>
      <c r="O220" s="159">
        <v>4.5380000000000003</v>
      </c>
      <c r="P220" s="159">
        <f t="shared" si="27"/>
        <v>4.9872620000000003</v>
      </c>
      <c r="Q220" s="159">
        <v>4.0000000000000003E-5</v>
      </c>
      <c r="R220" s="159">
        <f t="shared" si="28"/>
        <v>4.3960000000000006E-5</v>
      </c>
      <c r="S220" s="159">
        <v>2.4E-2</v>
      </c>
      <c r="T220" s="160">
        <f t="shared" si="29"/>
        <v>2.6376E-2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90</v>
      </c>
      <c r="AT220" s="161" t="s">
        <v>146</v>
      </c>
      <c r="AU220" s="161" t="s">
        <v>83</v>
      </c>
      <c r="AY220" s="14" t="s">
        <v>144</v>
      </c>
      <c r="BE220" s="162">
        <f t="shared" si="30"/>
        <v>0</v>
      </c>
      <c r="BF220" s="162">
        <f t="shared" si="31"/>
        <v>0</v>
      </c>
      <c r="BG220" s="162">
        <f t="shared" si="32"/>
        <v>0</v>
      </c>
      <c r="BH220" s="162">
        <f t="shared" si="33"/>
        <v>0</v>
      </c>
      <c r="BI220" s="162">
        <f t="shared" si="34"/>
        <v>0</v>
      </c>
      <c r="BJ220" s="14" t="s">
        <v>83</v>
      </c>
      <c r="BK220" s="162">
        <f t="shared" si="35"/>
        <v>0</v>
      </c>
      <c r="BL220" s="14" t="s">
        <v>90</v>
      </c>
      <c r="BM220" s="161" t="s">
        <v>437</v>
      </c>
    </row>
    <row r="221" spans="1:65" s="2" customFormat="1" ht="33" customHeight="1">
      <c r="A221" s="26"/>
      <c r="B221" s="149"/>
      <c r="C221" s="150" t="s">
        <v>438</v>
      </c>
      <c r="D221" s="150" t="s">
        <v>146</v>
      </c>
      <c r="E221" s="151" t="s">
        <v>439</v>
      </c>
      <c r="F221" s="152" t="s">
        <v>440</v>
      </c>
      <c r="G221" s="153" t="s">
        <v>163</v>
      </c>
      <c r="H221" s="154">
        <v>22.4</v>
      </c>
      <c r="I221" s="155"/>
      <c r="J221" s="155"/>
      <c r="K221" s="156"/>
      <c r="L221" s="27"/>
      <c r="M221" s="157" t="s">
        <v>1</v>
      </c>
      <c r="N221" s="158" t="s">
        <v>37</v>
      </c>
      <c r="O221" s="159">
        <v>0.32217000000000001</v>
      </c>
      <c r="P221" s="159">
        <f t="shared" si="27"/>
        <v>7.2166079999999999</v>
      </c>
      <c r="Q221" s="159">
        <v>0</v>
      </c>
      <c r="R221" s="159">
        <f t="shared" si="28"/>
        <v>0</v>
      </c>
      <c r="S221" s="159">
        <v>0.05</v>
      </c>
      <c r="T221" s="160">
        <f t="shared" si="29"/>
        <v>1.1199999999999999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90</v>
      </c>
      <c r="AT221" s="161" t="s">
        <v>146</v>
      </c>
      <c r="AU221" s="161" t="s">
        <v>83</v>
      </c>
      <c r="AY221" s="14" t="s">
        <v>144</v>
      </c>
      <c r="BE221" s="162">
        <f t="shared" si="30"/>
        <v>0</v>
      </c>
      <c r="BF221" s="162">
        <f t="shared" si="31"/>
        <v>0</v>
      </c>
      <c r="BG221" s="162">
        <f t="shared" si="32"/>
        <v>0</v>
      </c>
      <c r="BH221" s="162">
        <f t="shared" si="33"/>
        <v>0</v>
      </c>
      <c r="BI221" s="162">
        <f t="shared" si="34"/>
        <v>0</v>
      </c>
      <c r="BJ221" s="14" t="s">
        <v>83</v>
      </c>
      <c r="BK221" s="162">
        <f t="shared" si="35"/>
        <v>0</v>
      </c>
      <c r="BL221" s="14" t="s">
        <v>90</v>
      </c>
      <c r="BM221" s="161" t="s">
        <v>441</v>
      </c>
    </row>
    <row r="222" spans="1:65" s="2" customFormat="1" ht="33" customHeight="1">
      <c r="A222" s="26"/>
      <c r="B222" s="149"/>
      <c r="C222" s="150" t="s">
        <v>442</v>
      </c>
      <c r="D222" s="150" t="s">
        <v>146</v>
      </c>
      <c r="E222" s="151" t="s">
        <v>443</v>
      </c>
      <c r="F222" s="152" t="s">
        <v>444</v>
      </c>
      <c r="G222" s="153" t="s">
        <v>163</v>
      </c>
      <c r="H222" s="154">
        <v>59.298999999999999</v>
      </c>
      <c r="I222" s="155"/>
      <c r="J222" s="155"/>
      <c r="K222" s="156"/>
      <c r="L222" s="27"/>
      <c r="M222" s="157" t="s">
        <v>1</v>
      </c>
      <c r="N222" s="158" t="s">
        <v>37</v>
      </c>
      <c r="O222" s="159">
        <v>0.254</v>
      </c>
      <c r="P222" s="159">
        <f t="shared" si="27"/>
        <v>15.061946000000001</v>
      </c>
      <c r="Q222" s="159">
        <v>0</v>
      </c>
      <c r="R222" s="159">
        <f t="shared" si="28"/>
        <v>0</v>
      </c>
      <c r="S222" s="159">
        <v>4.5999999999999999E-2</v>
      </c>
      <c r="T222" s="160">
        <f t="shared" si="29"/>
        <v>2.727754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90</v>
      </c>
      <c r="AT222" s="161" t="s">
        <v>146</v>
      </c>
      <c r="AU222" s="161" t="s">
        <v>83</v>
      </c>
      <c r="AY222" s="14" t="s">
        <v>144</v>
      </c>
      <c r="BE222" s="162">
        <f t="shared" si="30"/>
        <v>0</v>
      </c>
      <c r="BF222" s="162">
        <f t="shared" si="31"/>
        <v>0</v>
      </c>
      <c r="BG222" s="162">
        <f t="shared" si="32"/>
        <v>0</v>
      </c>
      <c r="BH222" s="162">
        <f t="shared" si="33"/>
        <v>0</v>
      </c>
      <c r="BI222" s="162">
        <f t="shared" si="34"/>
        <v>0</v>
      </c>
      <c r="BJ222" s="14" t="s">
        <v>83</v>
      </c>
      <c r="BK222" s="162">
        <f t="shared" si="35"/>
        <v>0</v>
      </c>
      <c r="BL222" s="14" t="s">
        <v>90</v>
      </c>
      <c r="BM222" s="161" t="s">
        <v>445</v>
      </c>
    </row>
    <row r="223" spans="1:65" s="2" customFormat="1" ht="21.75" customHeight="1">
      <c r="A223" s="26"/>
      <c r="B223" s="149"/>
      <c r="C223" s="150" t="s">
        <v>446</v>
      </c>
      <c r="D223" s="150" t="s">
        <v>146</v>
      </c>
      <c r="E223" s="151" t="s">
        <v>447</v>
      </c>
      <c r="F223" s="152" t="s">
        <v>448</v>
      </c>
      <c r="G223" s="153" t="s">
        <v>197</v>
      </c>
      <c r="H223" s="154">
        <v>16.405999999999999</v>
      </c>
      <c r="I223" s="155"/>
      <c r="J223" s="155"/>
      <c r="K223" s="156"/>
      <c r="L223" s="27"/>
      <c r="M223" s="157" t="s">
        <v>1</v>
      </c>
      <c r="N223" s="158" t="s">
        <v>37</v>
      </c>
      <c r="O223" s="159">
        <v>0.59799999999999998</v>
      </c>
      <c r="P223" s="159">
        <f t="shared" si="27"/>
        <v>9.8107879999999987</v>
      </c>
      <c r="Q223" s="159">
        <v>0</v>
      </c>
      <c r="R223" s="159">
        <f t="shared" si="28"/>
        <v>0</v>
      </c>
      <c r="S223" s="159">
        <v>0</v>
      </c>
      <c r="T223" s="160">
        <f t="shared" si="29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90</v>
      </c>
      <c r="AT223" s="161" t="s">
        <v>146</v>
      </c>
      <c r="AU223" s="161" t="s">
        <v>83</v>
      </c>
      <c r="AY223" s="14" t="s">
        <v>144</v>
      </c>
      <c r="BE223" s="162">
        <f t="shared" si="30"/>
        <v>0</v>
      </c>
      <c r="BF223" s="162">
        <f t="shared" si="31"/>
        <v>0</v>
      </c>
      <c r="BG223" s="162">
        <f t="shared" si="32"/>
        <v>0</v>
      </c>
      <c r="BH223" s="162">
        <f t="shared" si="33"/>
        <v>0</v>
      </c>
      <c r="BI223" s="162">
        <f t="shared" si="34"/>
        <v>0</v>
      </c>
      <c r="BJ223" s="14" t="s">
        <v>83</v>
      </c>
      <c r="BK223" s="162">
        <f t="shared" si="35"/>
        <v>0</v>
      </c>
      <c r="BL223" s="14" t="s">
        <v>90</v>
      </c>
      <c r="BM223" s="161" t="s">
        <v>449</v>
      </c>
    </row>
    <row r="224" spans="1:65" s="2" customFormat="1" ht="24.2" customHeight="1">
      <c r="A224" s="26"/>
      <c r="B224" s="149"/>
      <c r="C224" s="150" t="s">
        <v>450</v>
      </c>
      <c r="D224" s="150" t="s">
        <v>146</v>
      </c>
      <c r="E224" s="151" t="s">
        <v>451</v>
      </c>
      <c r="F224" s="152" t="s">
        <v>452</v>
      </c>
      <c r="G224" s="153" t="s">
        <v>197</v>
      </c>
      <c r="H224" s="154">
        <v>311.714</v>
      </c>
      <c r="I224" s="155"/>
      <c r="J224" s="155"/>
      <c r="K224" s="156"/>
      <c r="L224" s="27"/>
      <c r="M224" s="157" t="s">
        <v>1</v>
      </c>
      <c r="N224" s="158" t="s">
        <v>37</v>
      </c>
      <c r="O224" s="159">
        <v>7.0000000000000001E-3</v>
      </c>
      <c r="P224" s="159">
        <f t="shared" si="27"/>
        <v>2.1819980000000001</v>
      </c>
      <c r="Q224" s="159">
        <v>0</v>
      </c>
      <c r="R224" s="159">
        <f t="shared" si="28"/>
        <v>0</v>
      </c>
      <c r="S224" s="159">
        <v>0</v>
      </c>
      <c r="T224" s="160">
        <f t="shared" si="29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90</v>
      </c>
      <c r="AT224" s="161" t="s">
        <v>146</v>
      </c>
      <c r="AU224" s="161" t="s">
        <v>83</v>
      </c>
      <c r="AY224" s="14" t="s">
        <v>144</v>
      </c>
      <c r="BE224" s="162">
        <f t="shared" si="30"/>
        <v>0</v>
      </c>
      <c r="BF224" s="162">
        <f t="shared" si="31"/>
        <v>0</v>
      </c>
      <c r="BG224" s="162">
        <f t="shared" si="32"/>
        <v>0</v>
      </c>
      <c r="BH224" s="162">
        <f t="shared" si="33"/>
        <v>0</v>
      </c>
      <c r="BI224" s="162">
        <f t="shared" si="34"/>
        <v>0</v>
      </c>
      <c r="BJ224" s="14" t="s">
        <v>83</v>
      </c>
      <c r="BK224" s="162">
        <f t="shared" si="35"/>
        <v>0</v>
      </c>
      <c r="BL224" s="14" t="s">
        <v>90</v>
      </c>
      <c r="BM224" s="161" t="s">
        <v>453</v>
      </c>
    </row>
    <row r="225" spans="1:65" s="2" customFormat="1" ht="24.2" customHeight="1">
      <c r="A225" s="26"/>
      <c r="B225" s="149"/>
      <c r="C225" s="150" t="s">
        <v>454</v>
      </c>
      <c r="D225" s="150" t="s">
        <v>146</v>
      </c>
      <c r="E225" s="151" t="s">
        <v>455</v>
      </c>
      <c r="F225" s="152" t="s">
        <v>456</v>
      </c>
      <c r="G225" s="153" t="s">
        <v>197</v>
      </c>
      <c r="H225" s="154">
        <v>16.405999999999999</v>
      </c>
      <c r="I225" s="155"/>
      <c r="J225" s="155"/>
      <c r="K225" s="156"/>
      <c r="L225" s="27"/>
      <c r="M225" s="157" t="s">
        <v>1</v>
      </c>
      <c r="N225" s="158" t="s">
        <v>37</v>
      </c>
      <c r="O225" s="159">
        <v>0.89</v>
      </c>
      <c r="P225" s="159">
        <f t="shared" si="27"/>
        <v>14.601339999999999</v>
      </c>
      <c r="Q225" s="159">
        <v>0</v>
      </c>
      <c r="R225" s="159">
        <f t="shared" si="28"/>
        <v>0</v>
      </c>
      <c r="S225" s="159">
        <v>0</v>
      </c>
      <c r="T225" s="160">
        <f t="shared" si="29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90</v>
      </c>
      <c r="AT225" s="161" t="s">
        <v>146</v>
      </c>
      <c r="AU225" s="161" t="s">
        <v>83</v>
      </c>
      <c r="AY225" s="14" t="s">
        <v>144</v>
      </c>
      <c r="BE225" s="162">
        <f t="shared" si="30"/>
        <v>0</v>
      </c>
      <c r="BF225" s="162">
        <f t="shared" si="31"/>
        <v>0</v>
      </c>
      <c r="BG225" s="162">
        <f t="shared" si="32"/>
        <v>0</v>
      </c>
      <c r="BH225" s="162">
        <f t="shared" si="33"/>
        <v>0</v>
      </c>
      <c r="BI225" s="162">
        <f t="shared" si="34"/>
        <v>0</v>
      </c>
      <c r="BJ225" s="14" t="s">
        <v>83</v>
      </c>
      <c r="BK225" s="162">
        <f t="shared" si="35"/>
        <v>0</v>
      </c>
      <c r="BL225" s="14" t="s">
        <v>90</v>
      </c>
      <c r="BM225" s="161" t="s">
        <v>457</v>
      </c>
    </row>
    <row r="226" spans="1:65" s="2" customFormat="1" ht="24.2" customHeight="1">
      <c r="A226" s="26"/>
      <c r="B226" s="149"/>
      <c r="C226" s="150" t="s">
        <v>458</v>
      </c>
      <c r="D226" s="150" t="s">
        <v>146</v>
      </c>
      <c r="E226" s="151" t="s">
        <v>459</v>
      </c>
      <c r="F226" s="152" t="s">
        <v>460</v>
      </c>
      <c r="G226" s="153" t="s">
        <v>197</v>
      </c>
      <c r="H226" s="154">
        <v>16.405999999999999</v>
      </c>
      <c r="I226" s="155"/>
      <c r="J226" s="155"/>
      <c r="K226" s="156"/>
      <c r="L226" s="27"/>
      <c r="M226" s="157" t="s">
        <v>1</v>
      </c>
      <c r="N226" s="158" t="s">
        <v>37</v>
      </c>
      <c r="O226" s="159">
        <v>0.1</v>
      </c>
      <c r="P226" s="159">
        <f t="shared" si="27"/>
        <v>1.6406000000000001</v>
      </c>
      <c r="Q226" s="159">
        <v>0</v>
      </c>
      <c r="R226" s="159">
        <f t="shared" si="28"/>
        <v>0</v>
      </c>
      <c r="S226" s="159">
        <v>0</v>
      </c>
      <c r="T226" s="160">
        <f t="shared" si="29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90</v>
      </c>
      <c r="AT226" s="161" t="s">
        <v>146</v>
      </c>
      <c r="AU226" s="161" t="s">
        <v>83</v>
      </c>
      <c r="AY226" s="14" t="s">
        <v>144</v>
      </c>
      <c r="BE226" s="162">
        <f t="shared" si="30"/>
        <v>0</v>
      </c>
      <c r="BF226" s="162">
        <f t="shared" si="31"/>
        <v>0</v>
      </c>
      <c r="BG226" s="162">
        <f t="shared" si="32"/>
        <v>0</v>
      </c>
      <c r="BH226" s="162">
        <f t="shared" si="33"/>
        <v>0</v>
      </c>
      <c r="BI226" s="162">
        <f t="shared" si="34"/>
        <v>0</v>
      </c>
      <c r="BJ226" s="14" t="s">
        <v>83</v>
      </c>
      <c r="BK226" s="162">
        <f t="shared" si="35"/>
        <v>0</v>
      </c>
      <c r="BL226" s="14" t="s">
        <v>90</v>
      </c>
      <c r="BM226" s="161" t="s">
        <v>461</v>
      </c>
    </row>
    <row r="227" spans="1:65" s="2" customFormat="1" ht="33" customHeight="1">
      <c r="A227" s="26"/>
      <c r="B227" s="149"/>
      <c r="C227" s="150" t="s">
        <v>462</v>
      </c>
      <c r="D227" s="150" t="s">
        <v>146</v>
      </c>
      <c r="E227" s="151" t="s">
        <v>463</v>
      </c>
      <c r="F227" s="152" t="s">
        <v>464</v>
      </c>
      <c r="G227" s="153" t="s">
        <v>197</v>
      </c>
      <c r="H227" s="154">
        <v>16.405999999999999</v>
      </c>
      <c r="I227" s="155"/>
      <c r="J227" s="155"/>
      <c r="K227" s="156"/>
      <c r="L227" s="27"/>
      <c r="M227" s="157" t="s">
        <v>1</v>
      </c>
      <c r="N227" s="158" t="s">
        <v>37</v>
      </c>
      <c r="O227" s="159">
        <v>0.26300000000000001</v>
      </c>
      <c r="P227" s="159">
        <f t="shared" si="27"/>
        <v>4.3147779999999996</v>
      </c>
      <c r="Q227" s="159">
        <v>0</v>
      </c>
      <c r="R227" s="159">
        <f t="shared" si="28"/>
        <v>0</v>
      </c>
      <c r="S227" s="159">
        <v>0</v>
      </c>
      <c r="T227" s="160">
        <f t="shared" si="29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61" t="s">
        <v>90</v>
      </c>
      <c r="AT227" s="161" t="s">
        <v>146</v>
      </c>
      <c r="AU227" s="161" t="s">
        <v>83</v>
      </c>
      <c r="AY227" s="14" t="s">
        <v>144</v>
      </c>
      <c r="BE227" s="162">
        <f t="shared" si="30"/>
        <v>0</v>
      </c>
      <c r="BF227" s="162">
        <f t="shared" si="31"/>
        <v>0</v>
      </c>
      <c r="BG227" s="162">
        <f t="shared" si="32"/>
        <v>0</v>
      </c>
      <c r="BH227" s="162">
        <f t="shared" si="33"/>
        <v>0</v>
      </c>
      <c r="BI227" s="162">
        <f t="shared" si="34"/>
        <v>0</v>
      </c>
      <c r="BJ227" s="14" t="s">
        <v>83</v>
      </c>
      <c r="BK227" s="162">
        <f t="shared" si="35"/>
        <v>0</v>
      </c>
      <c r="BL227" s="14" t="s">
        <v>90</v>
      </c>
      <c r="BM227" s="161" t="s">
        <v>465</v>
      </c>
    </row>
    <row r="228" spans="1:65" s="2" customFormat="1" ht="16.5" customHeight="1">
      <c r="A228" s="26"/>
      <c r="B228" s="149"/>
      <c r="C228" s="150" t="s">
        <v>466</v>
      </c>
      <c r="D228" s="150" t="s">
        <v>146</v>
      </c>
      <c r="E228" s="151" t="s">
        <v>467</v>
      </c>
      <c r="F228" s="152" t="s">
        <v>468</v>
      </c>
      <c r="G228" s="153" t="s">
        <v>197</v>
      </c>
      <c r="H228" s="154">
        <v>16.405999999999999</v>
      </c>
      <c r="I228" s="155"/>
      <c r="J228" s="155"/>
      <c r="K228" s="156"/>
      <c r="L228" s="27"/>
      <c r="M228" s="157" t="s">
        <v>1</v>
      </c>
      <c r="N228" s="158" t="s">
        <v>37</v>
      </c>
      <c r="O228" s="159">
        <v>0</v>
      </c>
      <c r="P228" s="159">
        <f t="shared" si="27"/>
        <v>0</v>
      </c>
      <c r="Q228" s="159">
        <v>0</v>
      </c>
      <c r="R228" s="159">
        <f t="shared" si="28"/>
        <v>0</v>
      </c>
      <c r="S228" s="159">
        <v>0</v>
      </c>
      <c r="T228" s="160">
        <f t="shared" si="29"/>
        <v>0</v>
      </c>
      <c r="U228" s="26"/>
      <c r="V228" s="26"/>
      <c r="W228" s="26"/>
      <c r="X228" s="26"/>
      <c r="Y228" s="26"/>
      <c r="Z228" s="26"/>
      <c r="AA228" s="26"/>
      <c r="AB228" s="26"/>
      <c r="AC228" s="26"/>
      <c r="AD228" s="26"/>
      <c r="AE228" s="26"/>
      <c r="AR228" s="161" t="s">
        <v>90</v>
      </c>
      <c r="AT228" s="161" t="s">
        <v>146</v>
      </c>
      <c r="AU228" s="161" t="s">
        <v>83</v>
      </c>
      <c r="AY228" s="14" t="s">
        <v>144</v>
      </c>
      <c r="BE228" s="162">
        <f t="shared" si="30"/>
        <v>0</v>
      </c>
      <c r="BF228" s="162">
        <f t="shared" si="31"/>
        <v>0</v>
      </c>
      <c r="BG228" s="162">
        <f t="shared" si="32"/>
        <v>0</v>
      </c>
      <c r="BH228" s="162">
        <f t="shared" si="33"/>
        <v>0</v>
      </c>
      <c r="BI228" s="162">
        <f t="shared" si="34"/>
        <v>0</v>
      </c>
      <c r="BJ228" s="14" t="s">
        <v>83</v>
      </c>
      <c r="BK228" s="162">
        <f t="shared" si="35"/>
        <v>0</v>
      </c>
      <c r="BL228" s="14" t="s">
        <v>90</v>
      </c>
      <c r="BM228" s="161" t="s">
        <v>469</v>
      </c>
    </row>
    <row r="229" spans="1:65" s="12" customFormat="1" ht="22.7" customHeight="1">
      <c r="B229" s="137"/>
      <c r="D229" s="138" t="s">
        <v>70</v>
      </c>
      <c r="E229" s="147" t="s">
        <v>470</v>
      </c>
      <c r="F229" s="147" t="s">
        <v>471</v>
      </c>
      <c r="J229" s="148"/>
      <c r="L229" s="137"/>
      <c r="M229" s="141"/>
      <c r="N229" s="142"/>
      <c r="O229" s="142"/>
      <c r="P229" s="143">
        <f>P230</f>
        <v>364.772763</v>
      </c>
      <c r="Q229" s="142"/>
      <c r="R229" s="143">
        <f>R230</f>
        <v>0</v>
      </c>
      <c r="S229" s="142"/>
      <c r="T229" s="144">
        <f>T230</f>
        <v>0</v>
      </c>
      <c r="AR229" s="138" t="s">
        <v>78</v>
      </c>
      <c r="AT229" s="145" t="s">
        <v>70</v>
      </c>
      <c r="AU229" s="145" t="s">
        <v>78</v>
      </c>
      <c r="AY229" s="138" t="s">
        <v>144</v>
      </c>
      <c r="BK229" s="146">
        <f>BK230</f>
        <v>0</v>
      </c>
    </row>
    <row r="230" spans="1:65" s="2" customFormat="1" ht="24.2" customHeight="1">
      <c r="A230" s="26"/>
      <c r="B230" s="149"/>
      <c r="C230" s="150" t="s">
        <v>472</v>
      </c>
      <c r="D230" s="150" t="s">
        <v>146</v>
      </c>
      <c r="E230" s="151" t="s">
        <v>473</v>
      </c>
      <c r="F230" s="152" t="s">
        <v>474</v>
      </c>
      <c r="G230" s="153" t="s">
        <v>197</v>
      </c>
      <c r="H230" s="154">
        <v>148.101</v>
      </c>
      <c r="I230" s="155"/>
      <c r="J230" s="155"/>
      <c r="K230" s="156"/>
      <c r="L230" s="27"/>
      <c r="M230" s="157" t="s">
        <v>1</v>
      </c>
      <c r="N230" s="158" t="s">
        <v>37</v>
      </c>
      <c r="O230" s="159">
        <v>2.4630000000000001</v>
      </c>
      <c r="P230" s="159">
        <f>O230*H230</f>
        <v>364.772763</v>
      </c>
      <c r="Q230" s="159">
        <v>0</v>
      </c>
      <c r="R230" s="159">
        <f>Q230*H230</f>
        <v>0</v>
      </c>
      <c r="S230" s="159">
        <v>0</v>
      </c>
      <c r="T230" s="160">
        <f>S230*H230</f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90</v>
      </c>
      <c r="AT230" s="161" t="s">
        <v>146</v>
      </c>
      <c r="AU230" s="161" t="s">
        <v>83</v>
      </c>
      <c r="AY230" s="14" t="s">
        <v>144</v>
      </c>
      <c r="BE230" s="162">
        <f>IF(N230="základná",J230,0)</f>
        <v>0</v>
      </c>
      <c r="BF230" s="162">
        <f>IF(N230="znížená",J230,0)</f>
        <v>0</v>
      </c>
      <c r="BG230" s="162">
        <f>IF(N230="zákl. prenesená",J230,0)</f>
        <v>0</v>
      </c>
      <c r="BH230" s="162">
        <f>IF(N230="zníž. prenesená",J230,0)</f>
        <v>0</v>
      </c>
      <c r="BI230" s="162">
        <f>IF(N230="nulová",J230,0)</f>
        <v>0</v>
      </c>
      <c r="BJ230" s="14" t="s">
        <v>83</v>
      </c>
      <c r="BK230" s="162">
        <f>ROUND(I230*H230,2)</f>
        <v>0</v>
      </c>
      <c r="BL230" s="14" t="s">
        <v>90</v>
      </c>
      <c r="BM230" s="161" t="s">
        <v>475</v>
      </c>
    </row>
    <row r="231" spans="1:65" s="12" customFormat="1" ht="25.9" customHeight="1">
      <c r="B231" s="137"/>
      <c r="D231" s="138" t="s">
        <v>70</v>
      </c>
      <c r="E231" s="139" t="s">
        <v>476</v>
      </c>
      <c r="F231" s="139" t="s">
        <v>477</v>
      </c>
      <c r="J231" s="140"/>
      <c r="L231" s="137"/>
      <c r="M231" s="141"/>
      <c r="N231" s="142"/>
      <c r="O231" s="142"/>
      <c r="P231" s="143">
        <f>P232+P236+P240+P244+P249+P256+P262+P268+P276+P278</f>
        <v>561.66852804999996</v>
      </c>
      <c r="Q231" s="142"/>
      <c r="R231" s="143">
        <f>R232+R236+R240+R244+R249+R256+R262+R268+R276+R278</f>
        <v>9.1779847599999993</v>
      </c>
      <c r="S231" s="142"/>
      <c r="T231" s="144">
        <f>T232+T236+T240+T244+T249+T256+T262+T268+T276+T278</f>
        <v>2.1969999999999996</v>
      </c>
      <c r="AR231" s="138" t="s">
        <v>83</v>
      </c>
      <c r="AT231" s="145" t="s">
        <v>70</v>
      </c>
      <c r="AU231" s="145" t="s">
        <v>71</v>
      </c>
      <c r="AY231" s="138" t="s">
        <v>144</v>
      </c>
      <c r="BK231" s="146">
        <f>BK232+BK236+BK240+BK244+BK249+BK256+BK262+BK268+BK276+BK278</f>
        <v>0</v>
      </c>
    </row>
    <row r="232" spans="1:65" s="12" customFormat="1" ht="22.7" customHeight="1">
      <c r="B232" s="137"/>
      <c r="D232" s="138" t="s">
        <v>70</v>
      </c>
      <c r="E232" s="147" t="s">
        <v>478</v>
      </c>
      <c r="F232" s="147" t="s">
        <v>479</v>
      </c>
      <c r="J232" s="148"/>
      <c r="L232" s="137"/>
      <c r="M232" s="141"/>
      <c r="N232" s="142"/>
      <c r="O232" s="142"/>
      <c r="P232" s="143">
        <f>SUM(P233:P235)</f>
        <v>27.906014549999998</v>
      </c>
      <c r="Q232" s="142"/>
      <c r="R232" s="143">
        <f>SUM(R233:R235)</f>
        <v>3.0891845</v>
      </c>
      <c r="S232" s="142"/>
      <c r="T232" s="144">
        <f>SUM(T233:T235)</f>
        <v>0</v>
      </c>
      <c r="AR232" s="138" t="s">
        <v>83</v>
      </c>
      <c r="AT232" s="145" t="s">
        <v>70</v>
      </c>
      <c r="AU232" s="145" t="s">
        <v>78</v>
      </c>
      <c r="AY232" s="138" t="s">
        <v>144</v>
      </c>
      <c r="BK232" s="146">
        <f>SUM(BK233:BK235)</f>
        <v>0</v>
      </c>
    </row>
    <row r="233" spans="1:65" s="2" customFormat="1" ht="37.700000000000003" customHeight="1">
      <c r="A233" s="26"/>
      <c r="B233" s="149"/>
      <c r="C233" s="150" t="s">
        <v>480</v>
      </c>
      <c r="D233" s="150" t="s">
        <v>146</v>
      </c>
      <c r="E233" s="151" t="s">
        <v>481</v>
      </c>
      <c r="F233" s="152" t="s">
        <v>1933</v>
      </c>
      <c r="G233" s="153" t="s">
        <v>163</v>
      </c>
      <c r="H233" s="154">
        <v>35.944000000000003</v>
      </c>
      <c r="I233" s="155"/>
      <c r="J233" s="155"/>
      <c r="K233" s="156"/>
      <c r="L233" s="27"/>
      <c r="M233" s="157" t="s">
        <v>1</v>
      </c>
      <c r="N233" s="158" t="s">
        <v>37</v>
      </c>
      <c r="O233" s="159">
        <v>0.32300000000000001</v>
      </c>
      <c r="P233" s="159">
        <f>O233*H233</f>
        <v>11.609912000000001</v>
      </c>
      <c r="Q233" s="159">
        <v>3.7999999999999999E-2</v>
      </c>
      <c r="R233" s="159">
        <f>Q233*H233</f>
        <v>1.365872</v>
      </c>
      <c r="S233" s="159">
        <v>0</v>
      </c>
      <c r="T233" s="160">
        <f>S233*H233</f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207</v>
      </c>
      <c r="AT233" s="161" t="s">
        <v>146</v>
      </c>
      <c r="AU233" s="161" t="s">
        <v>83</v>
      </c>
      <c r="AY233" s="14" t="s">
        <v>144</v>
      </c>
      <c r="BE233" s="162">
        <f>IF(N233="základná",J233,0)</f>
        <v>0</v>
      </c>
      <c r="BF233" s="162">
        <f>IF(N233="znížená",J233,0)</f>
        <v>0</v>
      </c>
      <c r="BG233" s="162">
        <f>IF(N233="zákl. prenesená",J233,0)</f>
        <v>0</v>
      </c>
      <c r="BH233" s="162">
        <f>IF(N233="zníž. prenesená",J233,0)</f>
        <v>0</v>
      </c>
      <c r="BI233" s="162">
        <f>IF(N233="nulová",J233,0)</f>
        <v>0</v>
      </c>
      <c r="BJ233" s="14" t="s">
        <v>83</v>
      </c>
      <c r="BK233" s="162">
        <f>ROUND(I233*H233,2)</f>
        <v>0</v>
      </c>
      <c r="BL233" s="14" t="s">
        <v>207</v>
      </c>
      <c r="BM233" s="161" t="s">
        <v>482</v>
      </c>
    </row>
    <row r="234" spans="1:65" s="2" customFormat="1" ht="37.700000000000003" customHeight="1">
      <c r="A234" s="26"/>
      <c r="B234" s="149"/>
      <c r="C234" s="150" t="s">
        <v>483</v>
      </c>
      <c r="D234" s="150" t="s">
        <v>146</v>
      </c>
      <c r="E234" s="151" t="s">
        <v>484</v>
      </c>
      <c r="F234" s="152" t="s">
        <v>1934</v>
      </c>
      <c r="G234" s="153" t="s">
        <v>163</v>
      </c>
      <c r="H234" s="154">
        <v>45.954999999999998</v>
      </c>
      <c r="I234" s="155"/>
      <c r="J234" s="155"/>
      <c r="K234" s="156"/>
      <c r="L234" s="27"/>
      <c r="M234" s="157" t="s">
        <v>1</v>
      </c>
      <c r="N234" s="158" t="s">
        <v>37</v>
      </c>
      <c r="O234" s="159">
        <v>0.35460999999999998</v>
      </c>
      <c r="P234" s="159">
        <f>O234*H234</f>
        <v>16.296102549999997</v>
      </c>
      <c r="Q234" s="159">
        <v>3.7499999999999999E-2</v>
      </c>
      <c r="R234" s="159">
        <f>Q234*H234</f>
        <v>1.7233124999999998</v>
      </c>
      <c r="S234" s="159">
        <v>0</v>
      </c>
      <c r="T234" s="160">
        <f>S234*H234</f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207</v>
      </c>
      <c r="AT234" s="161" t="s">
        <v>146</v>
      </c>
      <c r="AU234" s="161" t="s">
        <v>83</v>
      </c>
      <c r="AY234" s="14" t="s">
        <v>144</v>
      </c>
      <c r="BE234" s="162">
        <f>IF(N234="základná",J234,0)</f>
        <v>0</v>
      </c>
      <c r="BF234" s="162">
        <f>IF(N234="znížená",J234,0)</f>
        <v>0</v>
      </c>
      <c r="BG234" s="162">
        <f>IF(N234="zákl. prenesená",J234,0)</f>
        <v>0</v>
      </c>
      <c r="BH234" s="162">
        <f>IF(N234="zníž. prenesená",J234,0)</f>
        <v>0</v>
      </c>
      <c r="BI234" s="162">
        <f>IF(N234="nulová",J234,0)</f>
        <v>0</v>
      </c>
      <c r="BJ234" s="14" t="s">
        <v>83</v>
      </c>
      <c r="BK234" s="162">
        <f>ROUND(I234*H234,2)</f>
        <v>0</v>
      </c>
      <c r="BL234" s="14" t="s">
        <v>207</v>
      </c>
      <c r="BM234" s="161" t="s">
        <v>485</v>
      </c>
    </row>
    <row r="235" spans="1:65" s="2" customFormat="1" ht="24.2" customHeight="1">
      <c r="A235" s="26"/>
      <c r="B235" s="149"/>
      <c r="C235" s="150" t="s">
        <v>486</v>
      </c>
      <c r="D235" s="150" t="s">
        <v>146</v>
      </c>
      <c r="E235" s="151" t="s">
        <v>487</v>
      </c>
      <c r="F235" s="152" t="s">
        <v>488</v>
      </c>
      <c r="G235" s="153" t="s">
        <v>489</v>
      </c>
      <c r="H235" s="154"/>
      <c r="I235" s="155">
        <v>2.6</v>
      </c>
      <c r="J235" s="155"/>
      <c r="K235" s="156"/>
      <c r="L235" s="27"/>
      <c r="M235" s="157" t="s">
        <v>1</v>
      </c>
      <c r="N235" s="158" t="s">
        <v>37</v>
      </c>
      <c r="O235" s="159">
        <v>0</v>
      </c>
      <c r="P235" s="159">
        <f>O235*H235</f>
        <v>0</v>
      </c>
      <c r="Q235" s="159">
        <v>0</v>
      </c>
      <c r="R235" s="159">
        <f>Q235*H235</f>
        <v>0</v>
      </c>
      <c r="S235" s="159">
        <v>0</v>
      </c>
      <c r="T235" s="160">
        <f>S235*H235</f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207</v>
      </c>
      <c r="AT235" s="161" t="s">
        <v>146</v>
      </c>
      <c r="AU235" s="161" t="s">
        <v>83</v>
      </c>
      <c r="AY235" s="14" t="s">
        <v>144</v>
      </c>
      <c r="BE235" s="162">
        <f>IF(N235="základná",J235,0)</f>
        <v>0</v>
      </c>
      <c r="BF235" s="162">
        <f>IF(N235="znížená",J235,0)</f>
        <v>0</v>
      </c>
      <c r="BG235" s="162">
        <f>IF(N235="zákl. prenesená",J235,0)</f>
        <v>0</v>
      </c>
      <c r="BH235" s="162">
        <f>IF(N235="zníž. prenesená",J235,0)</f>
        <v>0</v>
      </c>
      <c r="BI235" s="162">
        <f>IF(N235="nulová",J235,0)</f>
        <v>0</v>
      </c>
      <c r="BJ235" s="14" t="s">
        <v>83</v>
      </c>
      <c r="BK235" s="162">
        <f>ROUND(I235*H235,2)</f>
        <v>0</v>
      </c>
      <c r="BL235" s="14" t="s">
        <v>207</v>
      </c>
      <c r="BM235" s="161" t="s">
        <v>490</v>
      </c>
    </row>
    <row r="236" spans="1:65" s="12" customFormat="1" ht="22.7" customHeight="1">
      <c r="B236" s="137"/>
      <c r="D236" s="138" t="s">
        <v>70</v>
      </c>
      <c r="E236" s="147" t="s">
        <v>491</v>
      </c>
      <c r="F236" s="147" t="s">
        <v>492</v>
      </c>
      <c r="J236" s="148"/>
      <c r="L236" s="137"/>
      <c r="M236" s="141"/>
      <c r="N236" s="142"/>
      <c r="O236" s="142"/>
      <c r="P236" s="143">
        <f>SUM(P237:P239)</f>
        <v>0.90612000000000004</v>
      </c>
      <c r="Q236" s="142"/>
      <c r="R236" s="143">
        <f>SUM(R237:R239)</f>
        <v>3.0800000000000003E-3</v>
      </c>
      <c r="S236" s="142"/>
      <c r="T236" s="144">
        <f>SUM(T237:T239)</f>
        <v>0</v>
      </c>
      <c r="AR236" s="138" t="s">
        <v>83</v>
      </c>
      <c r="AT236" s="145" t="s">
        <v>70</v>
      </c>
      <c r="AU236" s="145" t="s">
        <v>78</v>
      </c>
      <c r="AY236" s="138" t="s">
        <v>144</v>
      </c>
      <c r="BK236" s="146">
        <f>SUM(BK237:BK239)</f>
        <v>0</v>
      </c>
    </row>
    <row r="237" spans="1:65" s="2" customFormat="1" ht="21.75" customHeight="1">
      <c r="A237" s="26"/>
      <c r="B237" s="149"/>
      <c r="C237" s="150" t="s">
        <v>493</v>
      </c>
      <c r="D237" s="150" t="s">
        <v>146</v>
      </c>
      <c r="E237" s="151" t="s">
        <v>494</v>
      </c>
      <c r="F237" s="152" t="s">
        <v>495</v>
      </c>
      <c r="G237" s="153" t="s">
        <v>264</v>
      </c>
      <c r="H237" s="154">
        <v>2</v>
      </c>
      <c r="I237" s="155"/>
      <c r="J237" s="155"/>
      <c r="K237" s="156"/>
      <c r="L237" s="27"/>
      <c r="M237" s="157" t="s">
        <v>1</v>
      </c>
      <c r="N237" s="158" t="s">
        <v>37</v>
      </c>
      <c r="O237" s="159">
        <v>0.45306000000000002</v>
      </c>
      <c r="P237" s="159">
        <f>O237*H237</f>
        <v>0.90612000000000004</v>
      </c>
      <c r="Q237" s="159">
        <v>4.6000000000000001E-4</v>
      </c>
      <c r="R237" s="159">
        <f>Q237*H237</f>
        <v>9.2000000000000003E-4</v>
      </c>
      <c r="S237" s="159">
        <v>0</v>
      </c>
      <c r="T237" s="160">
        <f>S237*H237</f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207</v>
      </c>
      <c r="AT237" s="161" t="s">
        <v>146</v>
      </c>
      <c r="AU237" s="161" t="s">
        <v>83</v>
      </c>
      <c r="AY237" s="14" t="s">
        <v>144</v>
      </c>
      <c r="BE237" s="162">
        <f>IF(N237="základná",J237,0)</f>
        <v>0</v>
      </c>
      <c r="BF237" s="162">
        <f>IF(N237="znížená",J237,0)</f>
        <v>0</v>
      </c>
      <c r="BG237" s="162">
        <f>IF(N237="zákl. prenesená",J237,0)</f>
        <v>0</v>
      </c>
      <c r="BH237" s="162">
        <f>IF(N237="zníž. prenesená",J237,0)</f>
        <v>0</v>
      </c>
      <c r="BI237" s="162">
        <f>IF(N237="nulová",J237,0)</f>
        <v>0</v>
      </c>
      <c r="BJ237" s="14" t="s">
        <v>83</v>
      </c>
      <c r="BK237" s="162">
        <f>ROUND(I237*H237,2)</f>
        <v>0</v>
      </c>
      <c r="BL237" s="14" t="s">
        <v>207</v>
      </c>
      <c r="BM237" s="161" t="s">
        <v>496</v>
      </c>
    </row>
    <row r="238" spans="1:65" s="2" customFormat="1" ht="24.2" customHeight="1">
      <c r="A238" s="26"/>
      <c r="B238" s="149"/>
      <c r="C238" s="163" t="s">
        <v>497</v>
      </c>
      <c r="D238" s="163" t="s">
        <v>194</v>
      </c>
      <c r="E238" s="164" t="s">
        <v>498</v>
      </c>
      <c r="F238" s="165" t="s">
        <v>499</v>
      </c>
      <c r="G238" s="166" t="s">
        <v>264</v>
      </c>
      <c r="H238" s="167">
        <v>2</v>
      </c>
      <c r="I238" s="168"/>
      <c r="J238" s="168"/>
      <c r="K238" s="169"/>
      <c r="L238" s="170"/>
      <c r="M238" s="171" t="s">
        <v>1</v>
      </c>
      <c r="N238" s="172" t="s">
        <v>37</v>
      </c>
      <c r="O238" s="159">
        <v>0</v>
      </c>
      <c r="P238" s="159">
        <f>O238*H238</f>
        <v>0</v>
      </c>
      <c r="Q238" s="159">
        <v>1.08E-3</v>
      </c>
      <c r="R238" s="159">
        <f>Q238*H238</f>
        <v>2.16E-3</v>
      </c>
      <c r="S238" s="159">
        <v>0</v>
      </c>
      <c r="T238" s="160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274</v>
      </c>
      <c r="AT238" s="161" t="s">
        <v>194</v>
      </c>
      <c r="AU238" s="161" t="s">
        <v>83</v>
      </c>
      <c r="AY238" s="14" t="s">
        <v>144</v>
      </c>
      <c r="BE238" s="162">
        <f>IF(N238="základná",J238,0)</f>
        <v>0</v>
      </c>
      <c r="BF238" s="162">
        <f>IF(N238="znížená",J238,0)</f>
        <v>0</v>
      </c>
      <c r="BG238" s="162">
        <f>IF(N238="zákl. prenesená",J238,0)</f>
        <v>0</v>
      </c>
      <c r="BH238" s="162">
        <f>IF(N238="zníž. prenesená",J238,0)</f>
        <v>0</v>
      </c>
      <c r="BI238" s="162">
        <f>IF(N238="nulová",J238,0)</f>
        <v>0</v>
      </c>
      <c r="BJ238" s="14" t="s">
        <v>83</v>
      </c>
      <c r="BK238" s="162">
        <f>ROUND(I238*H238,2)</f>
        <v>0</v>
      </c>
      <c r="BL238" s="14" t="s">
        <v>207</v>
      </c>
      <c r="BM238" s="161" t="s">
        <v>500</v>
      </c>
    </row>
    <row r="239" spans="1:65" s="2" customFormat="1" ht="24.2" customHeight="1">
      <c r="A239" s="26"/>
      <c r="B239" s="149"/>
      <c r="C239" s="150" t="s">
        <v>501</v>
      </c>
      <c r="D239" s="150" t="s">
        <v>146</v>
      </c>
      <c r="E239" s="151" t="s">
        <v>502</v>
      </c>
      <c r="F239" s="152" t="s">
        <v>503</v>
      </c>
      <c r="G239" s="153" t="s">
        <v>489</v>
      </c>
      <c r="H239" s="154"/>
      <c r="I239" s="155">
        <v>1.1000000000000001</v>
      </c>
      <c r="J239" s="155"/>
      <c r="K239" s="156"/>
      <c r="L239" s="27"/>
      <c r="M239" s="157" t="s">
        <v>1</v>
      </c>
      <c r="N239" s="158" t="s">
        <v>37</v>
      </c>
      <c r="O239" s="159">
        <v>0</v>
      </c>
      <c r="P239" s="159">
        <f>O239*H239</f>
        <v>0</v>
      </c>
      <c r="Q239" s="159">
        <v>0</v>
      </c>
      <c r="R239" s="159">
        <f>Q239*H239</f>
        <v>0</v>
      </c>
      <c r="S239" s="159">
        <v>0</v>
      </c>
      <c r="T239" s="160">
        <f>S239*H239</f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207</v>
      </c>
      <c r="AT239" s="161" t="s">
        <v>146</v>
      </c>
      <c r="AU239" s="161" t="s">
        <v>83</v>
      </c>
      <c r="AY239" s="14" t="s">
        <v>144</v>
      </c>
      <c r="BE239" s="162">
        <f>IF(N239="základná",J239,0)</f>
        <v>0</v>
      </c>
      <c r="BF239" s="162">
        <f>IF(N239="znížená",J239,0)</f>
        <v>0</v>
      </c>
      <c r="BG239" s="162">
        <f>IF(N239="zákl. prenesená",J239,0)</f>
        <v>0</v>
      </c>
      <c r="BH239" s="162">
        <f>IF(N239="zníž. prenesená",J239,0)</f>
        <v>0</v>
      </c>
      <c r="BI239" s="162">
        <f>IF(N239="nulová",J239,0)</f>
        <v>0</v>
      </c>
      <c r="BJ239" s="14" t="s">
        <v>83</v>
      </c>
      <c r="BK239" s="162">
        <f>ROUND(I239*H239,2)</f>
        <v>0</v>
      </c>
      <c r="BL239" s="14" t="s">
        <v>207</v>
      </c>
      <c r="BM239" s="161" t="s">
        <v>504</v>
      </c>
    </row>
    <row r="240" spans="1:65" s="12" customFormat="1" ht="22.7" customHeight="1">
      <c r="B240" s="137"/>
      <c r="D240" s="138" t="s">
        <v>70</v>
      </c>
      <c r="E240" s="147" t="s">
        <v>505</v>
      </c>
      <c r="F240" s="147" t="s">
        <v>506</v>
      </c>
      <c r="J240" s="148"/>
      <c r="L240" s="137"/>
      <c r="M240" s="141"/>
      <c r="N240" s="142"/>
      <c r="O240" s="142"/>
      <c r="P240" s="143">
        <f>SUM(P241:P243)</f>
        <v>0.52290000000000003</v>
      </c>
      <c r="Q240" s="142"/>
      <c r="R240" s="143">
        <f>SUM(R241:R243)</f>
        <v>0.10382</v>
      </c>
      <c r="S240" s="142"/>
      <c r="T240" s="144">
        <f>SUM(T241:T243)</f>
        <v>0</v>
      </c>
      <c r="AR240" s="138" t="s">
        <v>83</v>
      </c>
      <c r="AT240" s="145" t="s">
        <v>70</v>
      </c>
      <c r="AU240" s="145" t="s">
        <v>78</v>
      </c>
      <c r="AY240" s="138" t="s">
        <v>144</v>
      </c>
      <c r="BK240" s="146">
        <f>SUM(BK241:BK243)</f>
        <v>0</v>
      </c>
    </row>
    <row r="241" spans="1:65" s="2" customFormat="1" ht="16.5" customHeight="1">
      <c r="A241" s="26"/>
      <c r="B241" s="149"/>
      <c r="C241" s="150" t="s">
        <v>507</v>
      </c>
      <c r="D241" s="150" t="s">
        <v>146</v>
      </c>
      <c r="E241" s="151" t="s">
        <v>508</v>
      </c>
      <c r="F241" s="197" t="s">
        <v>509</v>
      </c>
      <c r="G241" s="153" t="s">
        <v>264</v>
      </c>
      <c r="H241" s="154">
        <v>2</v>
      </c>
      <c r="I241" s="155"/>
      <c r="J241" s="155"/>
      <c r="K241" s="156"/>
      <c r="L241" s="181"/>
      <c r="M241" s="182" t="s">
        <v>1</v>
      </c>
      <c r="N241" s="183" t="s">
        <v>37</v>
      </c>
      <c r="O241" s="184">
        <v>0.26145000000000002</v>
      </c>
      <c r="P241" s="184">
        <f>O241*H241</f>
        <v>0.52290000000000003</v>
      </c>
      <c r="Q241" s="184">
        <v>0</v>
      </c>
      <c r="R241" s="184">
        <f>Q241*H241</f>
        <v>0</v>
      </c>
      <c r="S241" s="184">
        <v>0</v>
      </c>
      <c r="T241" s="185">
        <f>S241*H241</f>
        <v>0</v>
      </c>
      <c r="U241" s="186"/>
      <c r="V241" s="186"/>
      <c r="W241" s="186"/>
      <c r="X241" s="186"/>
      <c r="Y241" s="186"/>
      <c r="Z241" s="186"/>
      <c r="AA241" s="26"/>
      <c r="AB241" s="26"/>
      <c r="AC241" s="26"/>
      <c r="AD241" s="26"/>
      <c r="AE241" s="26"/>
      <c r="AR241" s="161" t="s">
        <v>207</v>
      </c>
      <c r="AT241" s="161" t="s">
        <v>146</v>
      </c>
      <c r="AU241" s="161" t="s">
        <v>83</v>
      </c>
      <c r="AY241" s="14" t="s">
        <v>144</v>
      </c>
      <c r="BE241" s="162">
        <f>IF(N241="základná",J241,0)</f>
        <v>0</v>
      </c>
      <c r="BF241" s="162">
        <f>IF(N241="znížená",J241,0)</f>
        <v>0</v>
      </c>
      <c r="BG241" s="162">
        <f>IF(N241="zákl. prenesená",J241,0)</f>
        <v>0</v>
      </c>
      <c r="BH241" s="162">
        <f>IF(N241="zníž. prenesená",J241,0)</f>
        <v>0</v>
      </c>
      <c r="BI241" s="162">
        <f>IF(N241="nulová",J241,0)</f>
        <v>0</v>
      </c>
      <c r="BJ241" s="14" t="s">
        <v>83</v>
      </c>
      <c r="BK241" s="162">
        <f>ROUND(I241*H241,2)</f>
        <v>0</v>
      </c>
      <c r="BL241" s="14" t="s">
        <v>207</v>
      </c>
      <c r="BM241" s="161" t="s">
        <v>510</v>
      </c>
    </row>
    <row r="242" spans="1:65" s="2" customFormat="1" ht="21.75" customHeight="1">
      <c r="A242" s="26"/>
      <c r="B242" s="149"/>
      <c r="C242" s="163" t="s">
        <v>511</v>
      </c>
      <c r="D242" s="163" t="s">
        <v>194</v>
      </c>
      <c r="E242" s="164" t="s">
        <v>512</v>
      </c>
      <c r="F242" s="190" t="s">
        <v>513</v>
      </c>
      <c r="G242" s="166" t="s">
        <v>264</v>
      </c>
      <c r="H242" s="167">
        <v>2</v>
      </c>
      <c r="I242" s="168"/>
      <c r="J242" s="168"/>
      <c r="K242" s="169"/>
      <c r="L242" s="187"/>
      <c r="M242" s="188" t="s">
        <v>1</v>
      </c>
      <c r="N242" s="189" t="s">
        <v>37</v>
      </c>
      <c r="O242" s="184">
        <v>0</v>
      </c>
      <c r="P242" s="184">
        <f>O242*H242</f>
        <v>0</v>
      </c>
      <c r="Q242" s="184">
        <v>5.1909999999999998E-2</v>
      </c>
      <c r="R242" s="184">
        <f>Q242*H242</f>
        <v>0.10382</v>
      </c>
      <c r="S242" s="184">
        <v>0</v>
      </c>
      <c r="T242" s="185">
        <f>S242*H242</f>
        <v>0</v>
      </c>
      <c r="U242" s="186"/>
      <c r="V242" s="186"/>
      <c r="W242" s="186"/>
      <c r="X242" s="186"/>
      <c r="Y242" s="186"/>
      <c r="Z242" s="186"/>
      <c r="AA242" s="26"/>
      <c r="AB242" s="26"/>
      <c r="AC242" s="26"/>
      <c r="AD242" s="26"/>
      <c r="AE242" s="26"/>
      <c r="AR242" s="161" t="s">
        <v>274</v>
      </c>
      <c r="AT242" s="161" t="s">
        <v>194</v>
      </c>
      <c r="AU242" s="161" t="s">
        <v>83</v>
      </c>
      <c r="AY242" s="14" t="s">
        <v>144</v>
      </c>
      <c r="BE242" s="162">
        <f>IF(N242="základná",J242,0)</f>
        <v>0</v>
      </c>
      <c r="BF242" s="162">
        <f>IF(N242="znížená",J242,0)</f>
        <v>0</v>
      </c>
      <c r="BG242" s="162">
        <f>IF(N242="zákl. prenesená",J242,0)</f>
        <v>0</v>
      </c>
      <c r="BH242" s="162">
        <f>IF(N242="zníž. prenesená",J242,0)</f>
        <v>0</v>
      </c>
      <c r="BI242" s="162">
        <f>IF(N242="nulová",J242,0)</f>
        <v>0</v>
      </c>
      <c r="BJ242" s="14" t="s">
        <v>83</v>
      </c>
      <c r="BK242" s="162">
        <f>ROUND(I242*H242,2)</f>
        <v>0</v>
      </c>
      <c r="BL242" s="14" t="s">
        <v>207</v>
      </c>
      <c r="BM242" s="161" t="s">
        <v>514</v>
      </c>
    </row>
    <row r="243" spans="1:65" s="2" customFormat="1" ht="24.2" customHeight="1">
      <c r="A243" s="26"/>
      <c r="B243" s="149"/>
      <c r="C243" s="150" t="s">
        <v>515</v>
      </c>
      <c r="D243" s="150" t="s">
        <v>146</v>
      </c>
      <c r="E243" s="151" t="s">
        <v>516</v>
      </c>
      <c r="F243" s="197" t="s">
        <v>517</v>
      </c>
      <c r="G243" s="153" t="s">
        <v>489</v>
      </c>
      <c r="H243" s="154"/>
      <c r="I243" s="155">
        <v>0.75</v>
      </c>
      <c r="J243" s="155"/>
      <c r="K243" s="156"/>
      <c r="L243" s="181"/>
      <c r="M243" s="182" t="s">
        <v>1</v>
      </c>
      <c r="N243" s="183" t="s">
        <v>37</v>
      </c>
      <c r="O243" s="184">
        <v>0</v>
      </c>
      <c r="P243" s="184">
        <f>O243*H243</f>
        <v>0</v>
      </c>
      <c r="Q243" s="184">
        <v>0</v>
      </c>
      <c r="R243" s="184">
        <f>Q243*H243</f>
        <v>0</v>
      </c>
      <c r="S243" s="184">
        <v>0</v>
      </c>
      <c r="T243" s="185">
        <f>S243*H243</f>
        <v>0</v>
      </c>
      <c r="U243" s="186"/>
      <c r="V243" s="186"/>
      <c r="W243" s="186"/>
      <c r="X243" s="186"/>
      <c r="Y243" s="186"/>
      <c r="Z243" s="186"/>
      <c r="AA243" s="26"/>
      <c r="AB243" s="26"/>
      <c r="AC243" s="26"/>
      <c r="AD243" s="26"/>
      <c r="AE243" s="26"/>
      <c r="AR243" s="161" t="s">
        <v>207</v>
      </c>
      <c r="AT243" s="161" t="s">
        <v>146</v>
      </c>
      <c r="AU243" s="161" t="s">
        <v>83</v>
      </c>
      <c r="AY243" s="14" t="s">
        <v>144</v>
      </c>
      <c r="BE243" s="162">
        <f>IF(N243="základná",J243,0)</f>
        <v>0</v>
      </c>
      <c r="BF243" s="162">
        <f>IF(N243="znížená",J243,0)</f>
        <v>0</v>
      </c>
      <c r="BG243" s="162">
        <f>IF(N243="zákl. prenesená",J243,0)</f>
        <v>0</v>
      </c>
      <c r="BH243" s="162">
        <f>IF(N243="zníž. prenesená",J243,0)</f>
        <v>0</v>
      </c>
      <c r="BI243" s="162">
        <f>IF(N243="nulová",J243,0)</f>
        <v>0</v>
      </c>
      <c r="BJ243" s="14" t="s">
        <v>83</v>
      </c>
      <c r="BK243" s="162">
        <f>ROUND(I243*H243,2)</f>
        <v>0</v>
      </c>
      <c r="BL243" s="14" t="s">
        <v>207</v>
      </c>
      <c r="BM243" s="161" t="s">
        <v>518</v>
      </c>
    </row>
    <row r="244" spans="1:65" s="12" customFormat="1" ht="22.7" customHeight="1">
      <c r="B244" s="137"/>
      <c r="D244" s="138" t="s">
        <v>70</v>
      </c>
      <c r="E244" s="147" t="s">
        <v>519</v>
      </c>
      <c r="F244" s="147" t="s">
        <v>520</v>
      </c>
      <c r="J244" s="148"/>
      <c r="L244" s="137"/>
      <c r="M244" s="141"/>
      <c r="N244" s="142"/>
      <c r="O244" s="142"/>
      <c r="P244" s="143">
        <f>SUM(P245:P248)</f>
        <v>280.93061999999998</v>
      </c>
      <c r="Q244" s="142"/>
      <c r="R244" s="143">
        <f>SUM(R245:R248)</f>
        <v>2.9170199999999999</v>
      </c>
      <c r="S244" s="142"/>
      <c r="T244" s="144">
        <f>SUM(T245:T248)</f>
        <v>0</v>
      </c>
      <c r="AR244" s="138" t="s">
        <v>83</v>
      </c>
      <c r="AT244" s="145" t="s">
        <v>70</v>
      </c>
      <c r="AU244" s="145" t="s">
        <v>78</v>
      </c>
      <c r="AY244" s="138" t="s">
        <v>144</v>
      </c>
      <c r="BK244" s="146">
        <f>SUM(BK245:BK248)</f>
        <v>0</v>
      </c>
    </row>
    <row r="245" spans="1:65" s="2" customFormat="1" ht="37.700000000000003" customHeight="1">
      <c r="A245" s="26"/>
      <c r="B245" s="149"/>
      <c r="C245" s="150" t="s">
        <v>521</v>
      </c>
      <c r="D245" s="150" t="s">
        <v>146</v>
      </c>
      <c r="E245" s="151" t="s">
        <v>522</v>
      </c>
      <c r="F245" s="152" t="s">
        <v>1929</v>
      </c>
      <c r="G245" s="153" t="s">
        <v>163</v>
      </c>
      <c r="H245" s="154">
        <v>366</v>
      </c>
      <c r="I245" s="155"/>
      <c r="J245" s="155"/>
      <c r="K245" s="156"/>
      <c r="L245" s="181"/>
      <c r="M245" s="182" t="s">
        <v>1</v>
      </c>
      <c r="N245" s="183" t="s">
        <v>37</v>
      </c>
      <c r="O245" s="184">
        <v>0.76756999999999997</v>
      </c>
      <c r="P245" s="184">
        <f>O245*H245</f>
        <v>280.93061999999998</v>
      </c>
      <c r="Q245" s="184">
        <v>7.9699999999999997E-3</v>
      </c>
      <c r="R245" s="184">
        <f>Q245*H245</f>
        <v>2.9170199999999999</v>
      </c>
      <c r="S245" s="184">
        <v>0</v>
      </c>
      <c r="T245" s="185">
        <f>S245*H245</f>
        <v>0</v>
      </c>
      <c r="U245" s="186"/>
      <c r="V245" s="186"/>
      <c r="W245" s="186"/>
      <c r="X245" s="26"/>
      <c r="Y245" s="26"/>
      <c r="Z245" s="26"/>
      <c r="AA245" s="26"/>
      <c r="AB245" s="26"/>
      <c r="AC245" s="26"/>
      <c r="AD245" s="26"/>
      <c r="AE245" s="26"/>
      <c r="AR245" s="161" t="s">
        <v>207</v>
      </c>
      <c r="AT245" s="161" t="s">
        <v>146</v>
      </c>
      <c r="AU245" s="161" t="s">
        <v>83</v>
      </c>
      <c r="AY245" s="14" t="s">
        <v>144</v>
      </c>
      <c r="BE245" s="162">
        <f>IF(N245="základná",J245,0)</f>
        <v>0</v>
      </c>
      <c r="BF245" s="162">
        <f>IF(N245="znížená",J245,0)</f>
        <v>0</v>
      </c>
      <c r="BG245" s="162">
        <f>IF(N245="zákl. prenesená",J245,0)</f>
        <v>0</v>
      </c>
      <c r="BH245" s="162">
        <f>IF(N245="zníž. prenesená",J245,0)</f>
        <v>0</v>
      </c>
      <c r="BI245" s="162">
        <f>IF(N245="nulová",J245,0)</f>
        <v>0</v>
      </c>
      <c r="BJ245" s="14" t="s">
        <v>83</v>
      </c>
      <c r="BK245" s="162">
        <f>ROUND(I245*H245,2)</f>
        <v>0</v>
      </c>
      <c r="BL245" s="14" t="s">
        <v>207</v>
      </c>
      <c r="BM245" s="161" t="s">
        <v>523</v>
      </c>
    </row>
    <row r="246" spans="1:65" s="2" customFormat="1" ht="37.700000000000003" customHeight="1">
      <c r="A246" s="26"/>
      <c r="B246" s="149"/>
      <c r="C246" s="150" t="s">
        <v>524</v>
      </c>
      <c r="D246" s="150" t="s">
        <v>146</v>
      </c>
      <c r="E246" s="151" t="s">
        <v>525</v>
      </c>
      <c r="F246" s="152" t="s">
        <v>526</v>
      </c>
      <c r="G246" s="153" t="s">
        <v>328</v>
      </c>
      <c r="H246" s="154">
        <v>7.21</v>
      </c>
      <c r="I246" s="155"/>
      <c r="J246" s="155"/>
      <c r="K246" s="156"/>
      <c r="L246" s="181"/>
      <c r="M246" s="182"/>
      <c r="N246" s="183"/>
      <c r="O246" s="184"/>
      <c r="P246" s="184"/>
      <c r="Q246" s="184"/>
      <c r="R246" s="184"/>
      <c r="S246" s="184"/>
      <c r="T246" s="185"/>
      <c r="U246" s="186"/>
      <c r="V246" s="186"/>
      <c r="W246" s="186"/>
      <c r="X246" s="26"/>
      <c r="Y246" s="26"/>
      <c r="Z246" s="26"/>
      <c r="AA246" s="26"/>
      <c r="AB246" s="26"/>
      <c r="AC246" s="26"/>
      <c r="AD246" s="26"/>
      <c r="AE246" s="26"/>
      <c r="AR246" s="161" t="s">
        <v>207</v>
      </c>
      <c r="AT246" s="161" t="s">
        <v>146</v>
      </c>
      <c r="AU246" s="161" t="s">
        <v>83</v>
      </c>
      <c r="AY246" s="14" t="s">
        <v>144</v>
      </c>
      <c r="BE246" s="162">
        <f>IF(N246="základná",J246,0)</f>
        <v>0</v>
      </c>
      <c r="BF246" s="162">
        <f>IF(N246="znížená",J246,0)</f>
        <v>0</v>
      </c>
      <c r="BG246" s="162">
        <f>IF(N246="zákl. prenesená",J246,0)</f>
        <v>0</v>
      </c>
      <c r="BH246" s="162">
        <f>IF(N246="zníž. prenesená",J246,0)</f>
        <v>0</v>
      </c>
      <c r="BI246" s="162">
        <f>IF(N246="nulová",J246,0)</f>
        <v>0</v>
      </c>
      <c r="BJ246" s="14" t="s">
        <v>83</v>
      </c>
      <c r="BK246" s="162">
        <f>ROUND(I246*H246,2)</f>
        <v>0</v>
      </c>
      <c r="BL246" s="14" t="s">
        <v>207</v>
      </c>
      <c r="BM246" s="161" t="s">
        <v>527</v>
      </c>
    </row>
    <row r="247" spans="1:65" s="2" customFormat="1" ht="21.75" customHeight="1">
      <c r="A247" s="26"/>
      <c r="B247" s="149"/>
      <c r="C247" s="163" t="s">
        <v>528</v>
      </c>
      <c r="D247" s="163" t="s">
        <v>194</v>
      </c>
      <c r="E247" s="164" t="s">
        <v>529</v>
      </c>
      <c r="F247" s="165" t="s">
        <v>530</v>
      </c>
      <c r="G247" s="166" t="s">
        <v>163</v>
      </c>
      <c r="H247" s="167">
        <v>8.7149999999999999</v>
      </c>
      <c r="I247" s="168"/>
      <c r="J247" s="168"/>
      <c r="K247" s="169"/>
      <c r="L247" s="187"/>
      <c r="M247" s="188"/>
      <c r="N247" s="189"/>
      <c r="O247" s="184"/>
      <c r="P247" s="184"/>
      <c r="Q247" s="184"/>
      <c r="R247" s="184"/>
      <c r="S247" s="184"/>
      <c r="T247" s="185"/>
      <c r="U247" s="186"/>
      <c r="V247" s="186"/>
      <c r="W247" s="186"/>
      <c r="X247" s="26"/>
      <c r="Y247" s="26"/>
      <c r="Z247" s="26"/>
      <c r="AA247" s="26"/>
      <c r="AB247" s="26"/>
      <c r="AC247" s="26"/>
      <c r="AD247" s="26"/>
      <c r="AE247" s="26"/>
      <c r="AR247" s="161" t="s">
        <v>274</v>
      </c>
      <c r="AT247" s="161" t="s">
        <v>194</v>
      </c>
      <c r="AU247" s="161" t="s">
        <v>83</v>
      </c>
      <c r="AY247" s="14" t="s">
        <v>144</v>
      </c>
      <c r="BE247" s="162">
        <f>IF(N247="základná",J247,0)</f>
        <v>0</v>
      </c>
      <c r="BF247" s="162">
        <f>IF(N247="znížená",J247,0)</f>
        <v>0</v>
      </c>
      <c r="BG247" s="162">
        <f>IF(N247="zákl. prenesená",J247,0)</f>
        <v>0</v>
      </c>
      <c r="BH247" s="162">
        <f>IF(N247="zníž. prenesená",J247,0)</f>
        <v>0</v>
      </c>
      <c r="BI247" s="162">
        <f>IF(N247="nulová",J247,0)</f>
        <v>0</v>
      </c>
      <c r="BJ247" s="14" t="s">
        <v>83</v>
      </c>
      <c r="BK247" s="162">
        <f>ROUND(I247*H247,2)</f>
        <v>0</v>
      </c>
      <c r="BL247" s="14" t="s">
        <v>207</v>
      </c>
      <c r="BM247" s="161" t="s">
        <v>531</v>
      </c>
    </row>
    <row r="248" spans="1:65" s="2" customFormat="1" ht="24.2" customHeight="1">
      <c r="A248" s="26"/>
      <c r="B248" s="149"/>
      <c r="C248" s="150" t="s">
        <v>532</v>
      </c>
      <c r="D248" s="150" t="s">
        <v>146</v>
      </c>
      <c r="E248" s="151" t="s">
        <v>533</v>
      </c>
      <c r="F248" s="152" t="s">
        <v>534</v>
      </c>
      <c r="G248" s="153" t="s">
        <v>489</v>
      </c>
      <c r="H248" s="154"/>
      <c r="I248" s="155">
        <v>1.2</v>
      </c>
      <c r="J248" s="155"/>
      <c r="K248" s="156"/>
      <c r="L248" s="27"/>
      <c r="M248" s="157" t="s">
        <v>1</v>
      </c>
      <c r="N248" s="158" t="s">
        <v>37</v>
      </c>
      <c r="O248" s="159">
        <v>0</v>
      </c>
      <c r="P248" s="159">
        <f>O248*H248</f>
        <v>0</v>
      </c>
      <c r="Q248" s="159">
        <v>0</v>
      </c>
      <c r="R248" s="159">
        <f>Q248*H248</f>
        <v>0</v>
      </c>
      <c r="S248" s="159">
        <v>0</v>
      </c>
      <c r="T248" s="160">
        <f>S248*H248</f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61" t="s">
        <v>207</v>
      </c>
      <c r="AT248" s="161" t="s">
        <v>146</v>
      </c>
      <c r="AU248" s="161" t="s">
        <v>83</v>
      </c>
      <c r="AY248" s="14" t="s">
        <v>144</v>
      </c>
      <c r="BE248" s="162">
        <f>IF(N248="základná",J248,0)</f>
        <v>0</v>
      </c>
      <c r="BF248" s="162">
        <f>IF(N248="znížená",J248,0)</f>
        <v>0</v>
      </c>
      <c r="BG248" s="162">
        <f>IF(N248="zákl. prenesená",J248,0)</f>
        <v>0</v>
      </c>
      <c r="BH248" s="162">
        <f>IF(N248="zníž. prenesená",J248,0)</f>
        <v>0</v>
      </c>
      <c r="BI248" s="162">
        <f>IF(N248="nulová",J248,0)</f>
        <v>0</v>
      </c>
      <c r="BJ248" s="14" t="s">
        <v>83</v>
      </c>
      <c r="BK248" s="162">
        <f>ROUND(I248*H248,2)</f>
        <v>0</v>
      </c>
      <c r="BL248" s="14" t="s">
        <v>207</v>
      </c>
      <c r="BM248" s="161" t="s">
        <v>535</v>
      </c>
    </row>
    <row r="249" spans="1:65" s="12" customFormat="1" ht="22.7" customHeight="1">
      <c r="B249" s="137"/>
      <c r="D249" s="138" t="s">
        <v>70</v>
      </c>
      <c r="E249" s="147" t="s">
        <v>536</v>
      </c>
      <c r="F249" s="147" t="s">
        <v>537</v>
      </c>
      <c r="J249" s="148"/>
      <c r="L249" s="137"/>
      <c r="M249" s="141"/>
      <c r="N249" s="142"/>
      <c r="O249" s="142"/>
      <c r="P249" s="143">
        <f>SUM(P250:P255)</f>
        <v>12.373430000000003</v>
      </c>
      <c r="Q249" s="142"/>
      <c r="R249" s="143">
        <f>SUM(R250:R255)</f>
        <v>0.11173959999999999</v>
      </c>
      <c r="S249" s="142"/>
      <c r="T249" s="144">
        <f>SUM(T250:T255)</f>
        <v>1E-3</v>
      </c>
      <c r="AR249" s="138" t="s">
        <v>83</v>
      </c>
      <c r="AT249" s="145" t="s">
        <v>70</v>
      </c>
      <c r="AU249" s="145" t="s">
        <v>78</v>
      </c>
      <c r="AY249" s="138" t="s">
        <v>144</v>
      </c>
      <c r="BK249" s="146">
        <f>SUM(BK250:BK255)</f>
        <v>0</v>
      </c>
    </row>
    <row r="250" spans="1:65" s="2" customFormat="1" ht="21.75" customHeight="1">
      <c r="A250" s="26"/>
      <c r="B250" s="149"/>
      <c r="C250" s="150" t="s">
        <v>538</v>
      </c>
      <c r="D250" s="150" t="s">
        <v>146</v>
      </c>
      <c r="E250" s="151" t="s">
        <v>539</v>
      </c>
      <c r="F250" s="152" t="s">
        <v>540</v>
      </c>
      <c r="G250" s="153" t="s">
        <v>328</v>
      </c>
      <c r="H250" s="154">
        <v>41.88</v>
      </c>
      <c r="I250" s="155"/>
      <c r="J250" s="155"/>
      <c r="K250" s="156"/>
      <c r="L250" s="27"/>
      <c r="M250" s="157" t="s">
        <v>1</v>
      </c>
      <c r="N250" s="158" t="s">
        <v>37</v>
      </c>
      <c r="O250" s="159">
        <v>0.28100000000000003</v>
      </c>
      <c r="P250" s="159">
        <f t="shared" ref="P250:P255" si="36">O250*H250</f>
        <v>11.768280000000003</v>
      </c>
      <c r="Q250" s="159">
        <v>4.2000000000000002E-4</v>
      </c>
      <c r="R250" s="159">
        <f t="shared" ref="R250:R255" si="37">Q250*H250</f>
        <v>1.75896E-2</v>
      </c>
      <c r="S250" s="159">
        <v>0</v>
      </c>
      <c r="T250" s="160">
        <f t="shared" ref="T250:T255" si="38">S250*H250</f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61" t="s">
        <v>207</v>
      </c>
      <c r="AT250" s="161" t="s">
        <v>146</v>
      </c>
      <c r="AU250" s="161" t="s">
        <v>83</v>
      </c>
      <c r="AY250" s="14" t="s">
        <v>144</v>
      </c>
      <c r="BE250" s="162">
        <f t="shared" ref="BE250:BE255" si="39">IF(N250="základná",J250,0)</f>
        <v>0</v>
      </c>
      <c r="BF250" s="162">
        <f t="shared" ref="BF250:BF255" si="40">IF(N250="znížená",J250,0)</f>
        <v>0</v>
      </c>
      <c r="BG250" s="162">
        <f t="shared" ref="BG250:BG255" si="41">IF(N250="zákl. prenesená",J250,0)</f>
        <v>0</v>
      </c>
      <c r="BH250" s="162">
        <f t="shared" ref="BH250:BH255" si="42">IF(N250="zníž. prenesená",J250,0)</f>
        <v>0</v>
      </c>
      <c r="BI250" s="162">
        <f t="shared" ref="BI250:BI255" si="43">IF(N250="nulová",J250,0)</f>
        <v>0</v>
      </c>
      <c r="BJ250" s="14" t="s">
        <v>83</v>
      </c>
      <c r="BK250" s="162">
        <f t="shared" ref="BK250:BK255" si="44">ROUND(I250*H250,2)</f>
        <v>0</v>
      </c>
      <c r="BL250" s="14" t="s">
        <v>207</v>
      </c>
      <c r="BM250" s="161" t="s">
        <v>541</v>
      </c>
    </row>
    <row r="251" spans="1:65" s="2" customFormat="1" ht="44.25" customHeight="1">
      <c r="A251" s="26"/>
      <c r="B251" s="149"/>
      <c r="C251" s="163" t="s">
        <v>542</v>
      </c>
      <c r="D251" s="163" t="s">
        <v>194</v>
      </c>
      <c r="E251" s="164" t="s">
        <v>543</v>
      </c>
      <c r="F251" s="165" t="s">
        <v>544</v>
      </c>
      <c r="G251" s="166" t="s">
        <v>264</v>
      </c>
      <c r="H251" s="167">
        <v>2</v>
      </c>
      <c r="I251" s="168"/>
      <c r="J251" s="168"/>
      <c r="K251" s="169"/>
      <c r="L251" s="170"/>
      <c r="M251" s="171" t="s">
        <v>1</v>
      </c>
      <c r="N251" s="172" t="s">
        <v>37</v>
      </c>
      <c r="O251" s="159">
        <v>0</v>
      </c>
      <c r="P251" s="159">
        <f t="shared" si="36"/>
        <v>0</v>
      </c>
      <c r="Q251" s="159">
        <v>4.6019999999999998E-2</v>
      </c>
      <c r="R251" s="159">
        <f t="shared" si="37"/>
        <v>9.2039999999999997E-2</v>
      </c>
      <c r="S251" s="159">
        <v>0</v>
      </c>
      <c r="T251" s="160">
        <f t="shared" si="38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61" t="s">
        <v>274</v>
      </c>
      <c r="AT251" s="161" t="s">
        <v>194</v>
      </c>
      <c r="AU251" s="161" t="s">
        <v>83</v>
      </c>
      <c r="AY251" s="14" t="s">
        <v>144</v>
      </c>
      <c r="BE251" s="162">
        <f t="shared" si="39"/>
        <v>0</v>
      </c>
      <c r="BF251" s="162">
        <f t="shared" si="40"/>
        <v>0</v>
      </c>
      <c r="BG251" s="162">
        <f t="shared" si="41"/>
        <v>0</v>
      </c>
      <c r="BH251" s="162">
        <f t="shared" si="42"/>
        <v>0</v>
      </c>
      <c r="BI251" s="162">
        <f t="shared" si="43"/>
        <v>0</v>
      </c>
      <c r="BJ251" s="14" t="s">
        <v>83</v>
      </c>
      <c r="BK251" s="162">
        <f t="shared" si="44"/>
        <v>0</v>
      </c>
      <c r="BL251" s="14" t="s">
        <v>207</v>
      </c>
      <c r="BM251" s="161" t="s">
        <v>545</v>
      </c>
    </row>
    <row r="252" spans="1:65" s="2" customFormat="1" ht="24.2" customHeight="1">
      <c r="A252" s="26"/>
      <c r="B252" s="149"/>
      <c r="C252" s="150" t="s">
        <v>546</v>
      </c>
      <c r="D252" s="150" t="s">
        <v>146</v>
      </c>
      <c r="E252" s="151" t="s">
        <v>547</v>
      </c>
      <c r="F252" s="152" t="s">
        <v>548</v>
      </c>
      <c r="G252" s="153" t="s">
        <v>264</v>
      </c>
      <c r="H252" s="154">
        <v>1</v>
      </c>
      <c r="I252" s="155"/>
      <c r="J252" s="155"/>
      <c r="K252" s="156"/>
      <c r="L252" s="27"/>
      <c r="M252" s="157" t="s">
        <v>1</v>
      </c>
      <c r="N252" s="158" t="s">
        <v>37</v>
      </c>
      <c r="O252" s="159">
        <v>0.115</v>
      </c>
      <c r="P252" s="159">
        <f t="shared" si="36"/>
        <v>0.115</v>
      </c>
      <c r="Q252" s="159">
        <v>0</v>
      </c>
      <c r="R252" s="159">
        <f t="shared" si="37"/>
        <v>0</v>
      </c>
      <c r="S252" s="159">
        <v>1E-3</v>
      </c>
      <c r="T252" s="160">
        <f t="shared" si="38"/>
        <v>1E-3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61" t="s">
        <v>207</v>
      </c>
      <c r="AT252" s="161" t="s">
        <v>146</v>
      </c>
      <c r="AU252" s="161" t="s">
        <v>83</v>
      </c>
      <c r="AY252" s="14" t="s">
        <v>144</v>
      </c>
      <c r="BE252" s="162">
        <f t="shared" si="39"/>
        <v>0</v>
      </c>
      <c r="BF252" s="162">
        <f t="shared" si="40"/>
        <v>0</v>
      </c>
      <c r="BG252" s="162">
        <f t="shared" si="41"/>
        <v>0</v>
      </c>
      <c r="BH252" s="162">
        <f t="shared" si="42"/>
        <v>0</v>
      </c>
      <c r="BI252" s="162">
        <f t="shared" si="43"/>
        <v>0</v>
      </c>
      <c r="BJ252" s="14" t="s">
        <v>83</v>
      </c>
      <c r="BK252" s="162">
        <f t="shared" si="44"/>
        <v>0</v>
      </c>
      <c r="BL252" s="14" t="s">
        <v>207</v>
      </c>
      <c r="BM252" s="161" t="s">
        <v>549</v>
      </c>
    </row>
    <row r="253" spans="1:65" s="2" customFormat="1" ht="16.5" customHeight="1">
      <c r="A253" s="26"/>
      <c r="B253" s="149"/>
      <c r="C253" s="150" t="s">
        <v>550</v>
      </c>
      <c r="D253" s="150" t="s">
        <v>146</v>
      </c>
      <c r="E253" s="151" t="s">
        <v>551</v>
      </c>
      <c r="F253" s="152" t="s">
        <v>552</v>
      </c>
      <c r="G253" s="153" t="s">
        <v>264</v>
      </c>
      <c r="H253" s="154">
        <v>1</v>
      </c>
      <c r="I253" s="155"/>
      <c r="J253" s="155"/>
      <c r="K253" s="156"/>
      <c r="L253" s="27"/>
      <c r="M253" s="157" t="s">
        <v>1</v>
      </c>
      <c r="N253" s="158" t="s">
        <v>37</v>
      </c>
      <c r="O253" s="159">
        <v>0.49014999999999997</v>
      </c>
      <c r="P253" s="159">
        <f t="shared" si="36"/>
        <v>0.49014999999999997</v>
      </c>
      <c r="Q253" s="159">
        <v>3.0000000000000001E-5</v>
      </c>
      <c r="R253" s="159">
        <f t="shared" si="37"/>
        <v>3.0000000000000001E-5</v>
      </c>
      <c r="S253" s="159">
        <v>0</v>
      </c>
      <c r="T253" s="160">
        <f t="shared" si="38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61" t="s">
        <v>207</v>
      </c>
      <c r="AT253" s="161" t="s">
        <v>146</v>
      </c>
      <c r="AU253" s="161" t="s">
        <v>83</v>
      </c>
      <c r="AY253" s="14" t="s">
        <v>144</v>
      </c>
      <c r="BE253" s="162">
        <f t="shared" si="39"/>
        <v>0</v>
      </c>
      <c r="BF253" s="162">
        <f t="shared" si="40"/>
        <v>0</v>
      </c>
      <c r="BG253" s="162">
        <f t="shared" si="41"/>
        <v>0</v>
      </c>
      <c r="BH253" s="162">
        <f t="shared" si="42"/>
        <v>0</v>
      </c>
      <c r="BI253" s="162">
        <f t="shared" si="43"/>
        <v>0</v>
      </c>
      <c r="BJ253" s="14" t="s">
        <v>83</v>
      </c>
      <c r="BK253" s="162">
        <f t="shared" si="44"/>
        <v>0</v>
      </c>
      <c r="BL253" s="14" t="s">
        <v>207</v>
      </c>
      <c r="BM253" s="161" t="s">
        <v>553</v>
      </c>
    </row>
    <row r="254" spans="1:65" s="2" customFormat="1" ht="16.5" customHeight="1">
      <c r="A254" s="26"/>
      <c r="B254" s="149"/>
      <c r="C254" s="163" t="s">
        <v>554</v>
      </c>
      <c r="D254" s="163" t="s">
        <v>194</v>
      </c>
      <c r="E254" s="164" t="s">
        <v>555</v>
      </c>
      <c r="F254" s="165" t="s">
        <v>556</v>
      </c>
      <c r="G254" s="166" t="s">
        <v>264</v>
      </c>
      <c r="H254" s="167">
        <v>1</v>
      </c>
      <c r="I254" s="168"/>
      <c r="J254" s="168"/>
      <c r="K254" s="169"/>
      <c r="L254" s="170"/>
      <c r="M254" s="171" t="s">
        <v>1</v>
      </c>
      <c r="N254" s="172" t="s">
        <v>37</v>
      </c>
      <c r="O254" s="159">
        <v>0</v>
      </c>
      <c r="P254" s="159">
        <f t="shared" si="36"/>
        <v>0</v>
      </c>
      <c r="Q254" s="159">
        <v>2.0799999999999998E-3</v>
      </c>
      <c r="R254" s="159">
        <f t="shared" si="37"/>
        <v>2.0799999999999998E-3</v>
      </c>
      <c r="S254" s="159">
        <v>0</v>
      </c>
      <c r="T254" s="160">
        <f t="shared" si="38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61" t="s">
        <v>274</v>
      </c>
      <c r="AT254" s="161" t="s">
        <v>194</v>
      </c>
      <c r="AU254" s="161" t="s">
        <v>83</v>
      </c>
      <c r="AY254" s="14" t="s">
        <v>144</v>
      </c>
      <c r="BE254" s="162">
        <f t="shared" si="39"/>
        <v>0</v>
      </c>
      <c r="BF254" s="162">
        <f t="shared" si="40"/>
        <v>0</v>
      </c>
      <c r="BG254" s="162">
        <f t="shared" si="41"/>
        <v>0</v>
      </c>
      <c r="BH254" s="162">
        <f t="shared" si="42"/>
        <v>0</v>
      </c>
      <c r="BI254" s="162">
        <f t="shared" si="43"/>
        <v>0</v>
      </c>
      <c r="BJ254" s="14" t="s">
        <v>83</v>
      </c>
      <c r="BK254" s="162">
        <f t="shared" si="44"/>
        <v>0</v>
      </c>
      <c r="BL254" s="14" t="s">
        <v>207</v>
      </c>
      <c r="BM254" s="161" t="s">
        <v>557</v>
      </c>
    </row>
    <row r="255" spans="1:65" s="2" customFormat="1" ht="24.2" customHeight="1">
      <c r="A255" s="26"/>
      <c r="B255" s="149"/>
      <c r="C255" s="150" t="s">
        <v>470</v>
      </c>
      <c r="D255" s="150" t="s">
        <v>146</v>
      </c>
      <c r="E255" s="151" t="s">
        <v>558</v>
      </c>
      <c r="F255" s="152" t="s">
        <v>559</v>
      </c>
      <c r="G255" s="153" t="s">
        <v>489</v>
      </c>
      <c r="H255" s="154"/>
      <c r="I255" s="155">
        <v>0.8</v>
      </c>
      <c r="J255" s="155"/>
      <c r="K255" s="156"/>
      <c r="L255" s="27"/>
      <c r="M255" s="157" t="s">
        <v>1</v>
      </c>
      <c r="N255" s="158" t="s">
        <v>37</v>
      </c>
      <c r="O255" s="159">
        <v>0</v>
      </c>
      <c r="P255" s="159">
        <f t="shared" si="36"/>
        <v>0</v>
      </c>
      <c r="Q255" s="159">
        <v>0</v>
      </c>
      <c r="R255" s="159">
        <f t="shared" si="37"/>
        <v>0</v>
      </c>
      <c r="S255" s="159">
        <v>0</v>
      </c>
      <c r="T255" s="160">
        <f t="shared" si="38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61" t="s">
        <v>207</v>
      </c>
      <c r="AT255" s="161" t="s">
        <v>146</v>
      </c>
      <c r="AU255" s="161" t="s">
        <v>83</v>
      </c>
      <c r="AY255" s="14" t="s">
        <v>144</v>
      </c>
      <c r="BE255" s="162">
        <f t="shared" si="39"/>
        <v>0</v>
      </c>
      <c r="BF255" s="162">
        <f t="shared" si="40"/>
        <v>0</v>
      </c>
      <c r="BG255" s="162">
        <f t="shared" si="41"/>
        <v>0</v>
      </c>
      <c r="BH255" s="162">
        <f t="shared" si="42"/>
        <v>0</v>
      </c>
      <c r="BI255" s="162">
        <f t="shared" si="43"/>
        <v>0</v>
      </c>
      <c r="BJ255" s="14" t="s">
        <v>83</v>
      </c>
      <c r="BK255" s="162">
        <f t="shared" si="44"/>
        <v>0</v>
      </c>
      <c r="BL255" s="14" t="s">
        <v>207</v>
      </c>
      <c r="BM255" s="161" t="s">
        <v>560</v>
      </c>
    </row>
    <row r="256" spans="1:65" s="12" customFormat="1" ht="22.7" customHeight="1">
      <c r="B256" s="137"/>
      <c r="D256" s="138" t="s">
        <v>70</v>
      </c>
      <c r="E256" s="147" t="s">
        <v>561</v>
      </c>
      <c r="F256" s="147" t="s">
        <v>562</v>
      </c>
      <c r="J256" s="148"/>
      <c r="L256" s="137"/>
      <c r="M256" s="141"/>
      <c r="N256" s="142"/>
      <c r="O256" s="142"/>
      <c r="P256" s="143">
        <f>SUM(P257:P261)</f>
        <v>186.52500000000001</v>
      </c>
      <c r="Q256" s="142"/>
      <c r="R256" s="143">
        <f>SUM(R257:R261)</f>
        <v>1.1999999999999999E-3</v>
      </c>
      <c r="S256" s="142"/>
      <c r="T256" s="144">
        <f>SUM(T257:T261)</f>
        <v>2.1959999999999997</v>
      </c>
      <c r="AR256" s="138" t="s">
        <v>83</v>
      </c>
      <c r="AT256" s="145" t="s">
        <v>70</v>
      </c>
      <c r="AU256" s="145" t="s">
        <v>78</v>
      </c>
      <c r="AY256" s="138" t="s">
        <v>144</v>
      </c>
      <c r="BK256" s="146">
        <f>SUM(BK257:BK261)</f>
        <v>0</v>
      </c>
    </row>
    <row r="257" spans="1:65" s="2" customFormat="1" ht="16.5" customHeight="1">
      <c r="A257" s="26"/>
      <c r="B257" s="149"/>
      <c r="C257" s="150" t="s">
        <v>563</v>
      </c>
      <c r="D257" s="150" t="s">
        <v>146</v>
      </c>
      <c r="E257" s="151" t="s">
        <v>564</v>
      </c>
      <c r="F257" s="152" t="s">
        <v>565</v>
      </c>
      <c r="G257" s="153" t="s">
        <v>163</v>
      </c>
      <c r="H257" s="154">
        <v>366</v>
      </c>
      <c r="I257" s="155"/>
      <c r="J257" s="155"/>
      <c r="K257" s="156"/>
      <c r="L257" s="27"/>
      <c r="M257" s="157" t="s">
        <v>1</v>
      </c>
      <c r="N257" s="158" t="s">
        <v>37</v>
      </c>
      <c r="O257" s="159">
        <v>0.40699999999999997</v>
      </c>
      <c r="P257" s="159">
        <f>O257*H257</f>
        <v>148.96199999999999</v>
      </c>
      <c r="Q257" s="159">
        <v>0</v>
      </c>
      <c r="R257" s="159">
        <f>Q257*H257</f>
        <v>0</v>
      </c>
      <c r="S257" s="159">
        <v>4.0000000000000001E-3</v>
      </c>
      <c r="T257" s="160">
        <f>S257*H257</f>
        <v>1.464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61" t="s">
        <v>207</v>
      </c>
      <c r="AT257" s="161" t="s">
        <v>146</v>
      </c>
      <c r="AU257" s="161" t="s">
        <v>83</v>
      </c>
      <c r="AY257" s="14" t="s">
        <v>144</v>
      </c>
      <c r="BE257" s="162">
        <f>IF(N257="základná",J257,0)</f>
        <v>0</v>
      </c>
      <c r="BF257" s="162">
        <f>IF(N257="znížená",J257,0)</f>
        <v>0</v>
      </c>
      <c r="BG257" s="162">
        <f>IF(N257="zákl. prenesená",J257,0)</f>
        <v>0</v>
      </c>
      <c r="BH257" s="162">
        <f>IF(N257="zníž. prenesená",J257,0)</f>
        <v>0</v>
      </c>
      <c r="BI257" s="162">
        <f>IF(N257="nulová",J257,0)</f>
        <v>0</v>
      </c>
      <c r="BJ257" s="14" t="s">
        <v>83</v>
      </c>
      <c r="BK257" s="162">
        <f>ROUND(I257*H257,2)</f>
        <v>0</v>
      </c>
      <c r="BL257" s="14" t="s">
        <v>207</v>
      </c>
      <c r="BM257" s="161" t="s">
        <v>566</v>
      </c>
    </row>
    <row r="258" spans="1:65" s="2" customFormat="1" ht="16.5" customHeight="1">
      <c r="A258" s="26"/>
      <c r="B258" s="149"/>
      <c r="C258" s="150" t="s">
        <v>567</v>
      </c>
      <c r="D258" s="150" t="s">
        <v>146</v>
      </c>
      <c r="E258" s="151" t="s">
        <v>568</v>
      </c>
      <c r="F258" s="152" t="s">
        <v>569</v>
      </c>
      <c r="G258" s="153" t="s">
        <v>163</v>
      </c>
      <c r="H258" s="154">
        <v>366</v>
      </c>
      <c r="I258" s="155"/>
      <c r="J258" s="155"/>
      <c r="K258" s="156"/>
      <c r="L258" s="27"/>
      <c r="M258" s="157" t="s">
        <v>1</v>
      </c>
      <c r="N258" s="158" t="s">
        <v>37</v>
      </c>
      <c r="O258" s="159">
        <v>9.9000000000000005E-2</v>
      </c>
      <c r="P258" s="159">
        <f>O258*H258</f>
        <v>36.234000000000002</v>
      </c>
      <c r="Q258" s="159">
        <v>0</v>
      </c>
      <c r="R258" s="159">
        <f>Q258*H258</f>
        <v>0</v>
      </c>
      <c r="S258" s="159">
        <v>2E-3</v>
      </c>
      <c r="T258" s="160">
        <f>S258*H258</f>
        <v>0.73199999999999998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61" t="s">
        <v>207</v>
      </c>
      <c r="AT258" s="161" t="s">
        <v>146</v>
      </c>
      <c r="AU258" s="161" t="s">
        <v>83</v>
      </c>
      <c r="AY258" s="14" t="s">
        <v>144</v>
      </c>
      <c r="BE258" s="162">
        <f>IF(N258="základná",J258,0)</f>
        <v>0</v>
      </c>
      <c r="BF258" s="162">
        <f>IF(N258="znížená",J258,0)</f>
        <v>0</v>
      </c>
      <c r="BG258" s="162">
        <f>IF(N258="zákl. prenesená",J258,0)</f>
        <v>0</v>
      </c>
      <c r="BH258" s="162">
        <f>IF(N258="zníž. prenesená",J258,0)</f>
        <v>0</v>
      </c>
      <c r="BI258" s="162">
        <f>IF(N258="nulová",J258,0)</f>
        <v>0</v>
      </c>
      <c r="BJ258" s="14" t="s">
        <v>83</v>
      </c>
      <c r="BK258" s="162">
        <f>ROUND(I258*H258,2)</f>
        <v>0</v>
      </c>
      <c r="BL258" s="14" t="s">
        <v>207</v>
      </c>
      <c r="BM258" s="161" t="s">
        <v>570</v>
      </c>
    </row>
    <row r="259" spans="1:65" s="2" customFormat="1" ht="24.2" customHeight="1">
      <c r="A259" s="26"/>
      <c r="B259" s="149"/>
      <c r="C259" s="150" t="s">
        <v>571</v>
      </c>
      <c r="D259" s="150" t="s">
        <v>146</v>
      </c>
      <c r="E259" s="151" t="s">
        <v>572</v>
      </c>
      <c r="F259" s="152" t="s">
        <v>573</v>
      </c>
      <c r="G259" s="153" t="s">
        <v>264</v>
      </c>
      <c r="H259" s="154">
        <v>1</v>
      </c>
      <c r="I259" s="155"/>
      <c r="J259" s="155"/>
      <c r="K259" s="156"/>
      <c r="L259" s="27"/>
      <c r="M259" s="157" t="s">
        <v>1</v>
      </c>
      <c r="N259" s="158" t="s">
        <v>37</v>
      </c>
      <c r="O259" s="159">
        <v>1.329</v>
      </c>
      <c r="P259" s="159">
        <f>O259*H259</f>
        <v>1.329</v>
      </c>
      <c r="Q259" s="159">
        <v>1.1999999999999999E-3</v>
      </c>
      <c r="R259" s="159">
        <f>Q259*H259</f>
        <v>1.1999999999999999E-3</v>
      </c>
      <c r="S259" s="159">
        <v>0</v>
      </c>
      <c r="T259" s="160">
        <f>S259*H259</f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61" t="s">
        <v>207</v>
      </c>
      <c r="AT259" s="161" t="s">
        <v>146</v>
      </c>
      <c r="AU259" s="161" t="s">
        <v>83</v>
      </c>
      <c r="AY259" s="14" t="s">
        <v>144</v>
      </c>
      <c r="BE259" s="162">
        <f>IF(N259="základná",J259,0)</f>
        <v>0</v>
      </c>
      <c r="BF259" s="162">
        <f>IF(N259="znížená",J259,0)</f>
        <v>0</v>
      </c>
      <c r="BG259" s="162">
        <f>IF(N259="zákl. prenesená",J259,0)</f>
        <v>0</v>
      </c>
      <c r="BH259" s="162">
        <f>IF(N259="zníž. prenesená",J259,0)</f>
        <v>0</v>
      </c>
      <c r="BI259" s="162">
        <f>IF(N259="nulová",J259,0)</f>
        <v>0</v>
      </c>
      <c r="BJ259" s="14" t="s">
        <v>83</v>
      </c>
      <c r="BK259" s="162">
        <f>ROUND(I259*H259,2)</f>
        <v>0</v>
      </c>
      <c r="BL259" s="14" t="s">
        <v>207</v>
      </c>
      <c r="BM259" s="161" t="s">
        <v>574</v>
      </c>
    </row>
    <row r="260" spans="1:65" s="2" customFormat="1" ht="37.700000000000003" customHeight="1">
      <c r="A260" s="26"/>
      <c r="B260" s="149"/>
      <c r="C260" s="163" t="s">
        <v>575</v>
      </c>
      <c r="D260" s="163" t="s">
        <v>194</v>
      </c>
      <c r="E260" s="164" t="s">
        <v>576</v>
      </c>
      <c r="F260" s="165" t="s">
        <v>577</v>
      </c>
      <c r="G260" s="166" t="s">
        <v>264</v>
      </c>
      <c r="H260" s="167">
        <v>1</v>
      </c>
      <c r="I260" s="168"/>
      <c r="J260" s="168"/>
      <c r="K260" s="169"/>
      <c r="L260" s="191"/>
      <c r="M260" s="192"/>
      <c r="N260" s="193"/>
      <c r="O260" s="194"/>
      <c r="P260" s="194"/>
      <c r="Q260" s="194"/>
      <c r="R260" s="194"/>
      <c r="S260" s="194"/>
      <c r="T260" s="195"/>
      <c r="U260" s="196"/>
      <c r="V260" s="196"/>
      <c r="W260" s="186"/>
      <c r="X260" s="26"/>
      <c r="Y260" s="26"/>
      <c r="Z260" s="26"/>
      <c r="AA260" s="26"/>
      <c r="AB260" s="26"/>
      <c r="AC260" s="26"/>
      <c r="AD260" s="26"/>
      <c r="AE260" s="26"/>
      <c r="AR260" s="161" t="s">
        <v>274</v>
      </c>
      <c r="AT260" s="161" t="s">
        <v>194</v>
      </c>
      <c r="AU260" s="161" t="s">
        <v>83</v>
      </c>
      <c r="AY260" s="14" t="s">
        <v>144</v>
      </c>
      <c r="BE260" s="162">
        <f>IF(N260="základná",J260,0)</f>
        <v>0</v>
      </c>
      <c r="BF260" s="162">
        <f>IF(N260="znížená",J260,0)</f>
        <v>0</v>
      </c>
      <c r="BG260" s="162">
        <f>IF(N260="zákl. prenesená",J260,0)</f>
        <v>0</v>
      </c>
      <c r="BH260" s="162">
        <f>IF(N260="zníž. prenesená",J260,0)</f>
        <v>0</v>
      </c>
      <c r="BI260" s="162">
        <f>IF(N260="nulová",J260,0)</f>
        <v>0</v>
      </c>
      <c r="BJ260" s="14" t="s">
        <v>83</v>
      </c>
      <c r="BK260" s="162">
        <f>ROUND(I260*H260,2)</f>
        <v>0</v>
      </c>
      <c r="BL260" s="14" t="s">
        <v>207</v>
      </c>
      <c r="BM260" s="161" t="s">
        <v>578</v>
      </c>
    </row>
    <row r="261" spans="1:65" s="2" customFormat="1" ht="24.2" customHeight="1">
      <c r="A261" s="26"/>
      <c r="B261" s="149"/>
      <c r="C261" s="150" t="s">
        <v>579</v>
      </c>
      <c r="D261" s="150" t="s">
        <v>146</v>
      </c>
      <c r="E261" s="151" t="s">
        <v>580</v>
      </c>
      <c r="F261" s="152" t="s">
        <v>581</v>
      </c>
      <c r="G261" s="153" t="s">
        <v>489</v>
      </c>
      <c r="H261" s="154"/>
      <c r="I261" s="155">
        <v>1.1000000000000001</v>
      </c>
      <c r="J261" s="155"/>
      <c r="K261" s="156"/>
      <c r="L261" s="27"/>
      <c r="M261" s="157" t="s">
        <v>1</v>
      </c>
      <c r="N261" s="158" t="s">
        <v>37</v>
      </c>
      <c r="O261" s="159">
        <v>0</v>
      </c>
      <c r="P261" s="159">
        <f>O261*H261</f>
        <v>0</v>
      </c>
      <c r="Q261" s="159">
        <v>0</v>
      </c>
      <c r="R261" s="159">
        <f>Q261*H261</f>
        <v>0</v>
      </c>
      <c r="S261" s="159">
        <v>0</v>
      </c>
      <c r="T261" s="160">
        <f>S261*H261</f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61" t="s">
        <v>207</v>
      </c>
      <c r="AT261" s="161" t="s">
        <v>146</v>
      </c>
      <c r="AU261" s="161" t="s">
        <v>83</v>
      </c>
      <c r="AY261" s="14" t="s">
        <v>144</v>
      </c>
      <c r="BE261" s="162">
        <f>IF(N261="základná",J261,0)</f>
        <v>0</v>
      </c>
      <c r="BF261" s="162">
        <f>IF(N261="znížená",J261,0)</f>
        <v>0</v>
      </c>
      <c r="BG261" s="162">
        <f>IF(N261="zákl. prenesená",J261,0)</f>
        <v>0</v>
      </c>
      <c r="BH261" s="162">
        <f>IF(N261="zníž. prenesená",J261,0)</f>
        <v>0</v>
      </c>
      <c r="BI261" s="162">
        <f>IF(N261="nulová",J261,0)</f>
        <v>0</v>
      </c>
      <c r="BJ261" s="14" t="s">
        <v>83</v>
      </c>
      <c r="BK261" s="162">
        <f>ROUND(I261*H261,2)</f>
        <v>0</v>
      </c>
      <c r="BL261" s="14" t="s">
        <v>207</v>
      </c>
      <c r="BM261" s="161" t="s">
        <v>582</v>
      </c>
    </row>
    <row r="262" spans="1:65" s="12" customFormat="1" ht="22.7" customHeight="1">
      <c r="B262" s="137"/>
      <c r="D262" s="138" t="s">
        <v>70</v>
      </c>
      <c r="E262" s="147" t="s">
        <v>583</v>
      </c>
      <c r="F262" s="147" t="s">
        <v>584</v>
      </c>
      <c r="J262" s="148"/>
      <c r="L262" s="137"/>
      <c r="M262" s="141"/>
      <c r="N262" s="142"/>
      <c r="O262" s="142"/>
      <c r="P262" s="143">
        <f>SUM(P263:P267)</f>
        <v>18.995913199999997</v>
      </c>
      <c r="Q262" s="142"/>
      <c r="R262" s="143">
        <f>SUM(R263:R267)</f>
        <v>0.58976230000000007</v>
      </c>
      <c r="S262" s="142"/>
      <c r="T262" s="144">
        <f>SUM(T263:T267)</f>
        <v>0</v>
      </c>
      <c r="AR262" s="138" t="s">
        <v>83</v>
      </c>
      <c r="AT262" s="145" t="s">
        <v>70</v>
      </c>
      <c r="AU262" s="145" t="s">
        <v>78</v>
      </c>
      <c r="AY262" s="138" t="s">
        <v>144</v>
      </c>
      <c r="BK262" s="146">
        <f>SUM(BK263:BK267)</f>
        <v>0</v>
      </c>
    </row>
    <row r="263" spans="1:65" s="2" customFormat="1" ht="24.2" customHeight="1">
      <c r="A263" s="26"/>
      <c r="B263" s="149"/>
      <c r="C263" s="150" t="s">
        <v>585</v>
      </c>
      <c r="D263" s="150" t="s">
        <v>146</v>
      </c>
      <c r="E263" s="151" t="s">
        <v>586</v>
      </c>
      <c r="F263" s="152" t="s">
        <v>587</v>
      </c>
      <c r="G263" s="153" t="s">
        <v>328</v>
      </c>
      <c r="H263" s="154">
        <v>18.12</v>
      </c>
      <c r="I263" s="155"/>
      <c r="J263" s="155"/>
      <c r="K263" s="156"/>
      <c r="L263" s="27"/>
      <c r="M263" s="157" t="s">
        <v>1</v>
      </c>
      <c r="N263" s="158" t="s">
        <v>37</v>
      </c>
      <c r="O263" s="159">
        <v>0.15611</v>
      </c>
      <c r="P263" s="159">
        <f>O263*H263</f>
        <v>2.8287132000000001</v>
      </c>
      <c r="Q263" s="159">
        <v>3.4299999999999999E-3</v>
      </c>
      <c r="R263" s="159">
        <f>Q263*H263</f>
        <v>6.2151600000000001E-2</v>
      </c>
      <c r="S263" s="159">
        <v>0</v>
      </c>
      <c r="T263" s="160">
        <f>S263*H263</f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61" t="s">
        <v>207</v>
      </c>
      <c r="AT263" s="161" t="s">
        <v>146</v>
      </c>
      <c r="AU263" s="161" t="s">
        <v>83</v>
      </c>
      <c r="AY263" s="14" t="s">
        <v>144</v>
      </c>
      <c r="BE263" s="162">
        <f>IF(N263="základná",J263,0)</f>
        <v>0</v>
      </c>
      <c r="BF263" s="162">
        <f>IF(N263="znížená",J263,0)</f>
        <v>0</v>
      </c>
      <c r="BG263" s="162">
        <f>IF(N263="zákl. prenesená",J263,0)</f>
        <v>0</v>
      </c>
      <c r="BH263" s="162">
        <f>IF(N263="zníž. prenesená",J263,0)</f>
        <v>0</v>
      </c>
      <c r="BI263" s="162">
        <f>IF(N263="nulová",J263,0)</f>
        <v>0</v>
      </c>
      <c r="BJ263" s="14" t="s">
        <v>83</v>
      </c>
      <c r="BK263" s="162">
        <f>ROUND(I263*H263,2)</f>
        <v>0</v>
      </c>
      <c r="BL263" s="14" t="s">
        <v>207</v>
      </c>
      <c r="BM263" s="161" t="s">
        <v>588</v>
      </c>
    </row>
    <row r="264" spans="1:65" s="2" customFormat="1" ht="24.2" customHeight="1">
      <c r="A264" s="26"/>
      <c r="B264" s="149"/>
      <c r="C264" s="163" t="s">
        <v>589</v>
      </c>
      <c r="D264" s="163" t="s">
        <v>194</v>
      </c>
      <c r="E264" s="164" t="s">
        <v>590</v>
      </c>
      <c r="F264" s="165" t="s">
        <v>1833</v>
      </c>
      <c r="G264" s="166" t="s">
        <v>264</v>
      </c>
      <c r="H264" s="167">
        <v>62.822000000000003</v>
      </c>
      <c r="I264" s="168"/>
      <c r="J264" s="168"/>
      <c r="K264" s="169"/>
      <c r="L264" s="170"/>
      <c r="M264" s="171" t="s">
        <v>1</v>
      </c>
      <c r="N264" s="172" t="s">
        <v>37</v>
      </c>
      <c r="O264" s="159">
        <v>0</v>
      </c>
      <c r="P264" s="159">
        <f>O264*H264</f>
        <v>0</v>
      </c>
      <c r="Q264" s="159">
        <v>4.4999999999999999E-4</v>
      </c>
      <c r="R264" s="159">
        <f>Q264*H264</f>
        <v>2.8269900000000001E-2</v>
      </c>
      <c r="S264" s="159">
        <v>0</v>
      </c>
      <c r="T264" s="160">
        <f>S264*H264</f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61" t="s">
        <v>274</v>
      </c>
      <c r="AT264" s="161" t="s">
        <v>194</v>
      </c>
      <c r="AU264" s="161" t="s">
        <v>83</v>
      </c>
      <c r="AY264" s="14" t="s">
        <v>144</v>
      </c>
      <c r="BE264" s="162">
        <f>IF(N264="základná",J264,0)</f>
        <v>0</v>
      </c>
      <c r="BF264" s="162">
        <f>IF(N264="znížená",J264,0)</f>
        <v>0</v>
      </c>
      <c r="BG264" s="162">
        <f>IF(N264="zákl. prenesená",J264,0)</f>
        <v>0</v>
      </c>
      <c r="BH264" s="162">
        <f>IF(N264="zníž. prenesená",J264,0)</f>
        <v>0</v>
      </c>
      <c r="BI264" s="162">
        <f>IF(N264="nulová",J264,0)</f>
        <v>0</v>
      </c>
      <c r="BJ264" s="14" t="s">
        <v>83</v>
      </c>
      <c r="BK264" s="162">
        <f>ROUND(I264*H264,2)</f>
        <v>0</v>
      </c>
      <c r="BL264" s="14" t="s">
        <v>207</v>
      </c>
      <c r="BM264" s="161" t="s">
        <v>591</v>
      </c>
    </row>
    <row r="265" spans="1:65" s="2" customFormat="1" ht="24.2" customHeight="1">
      <c r="A265" s="26"/>
      <c r="B265" s="149"/>
      <c r="C265" s="150" t="s">
        <v>592</v>
      </c>
      <c r="D265" s="150" t="s">
        <v>146</v>
      </c>
      <c r="E265" s="151" t="s">
        <v>593</v>
      </c>
      <c r="F265" s="152" t="s">
        <v>594</v>
      </c>
      <c r="G265" s="153" t="s">
        <v>163</v>
      </c>
      <c r="H265" s="154">
        <v>22.4</v>
      </c>
      <c r="I265" s="155"/>
      <c r="J265" s="155"/>
      <c r="K265" s="156"/>
      <c r="L265" s="27"/>
      <c r="M265" s="157" t="s">
        <v>1</v>
      </c>
      <c r="N265" s="158" t="s">
        <v>37</v>
      </c>
      <c r="O265" s="159">
        <v>0.72175</v>
      </c>
      <c r="P265" s="159">
        <f>O265*H265</f>
        <v>16.167199999999998</v>
      </c>
      <c r="Q265" s="159">
        <v>3.7799999999999999E-3</v>
      </c>
      <c r="R265" s="159">
        <f>Q265*H265</f>
        <v>8.4671999999999997E-2</v>
      </c>
      <c r="S265" s="159">
        <v>0</v>
      </c>
      <c r="T265" s="160">
        <f>S265*H265</f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61" t="s">
        <v>207</v>
      </c>
      <c r="AT265" s="161" t="s">
        <v>146</v>
      </c>
      <c r="AU265" s="161" t="s">
        <v>83</v>
      </c>
      <c r="AY265" s="14" t="s">
        <v>144</v>
      </c>
      <c r="BE265" s="162">
        <f>IF(N265="základná",J265,0)</f>
        <v>0</v>
      </c>
      <c r="BF265" s="162">
        <f>IF(N265="znížená",J265,0)</f>
        <v>0</v>
      </c>
      <c r="BG265" s="162">
        <f>IF(N265="zákl. prenesená",J265,0)</f>
        <v>0</v>
      </c>
      <c r="BH265" s="162">
        <f>IF(N265="zníž. prenesená",J265,0)</f>
        <v>0</v>
      </c>
      <c r="BI265" s="162">
        <f>IF(N265="nulová",J265,0)</f>
        <v>0</v>
      </c>
      <c r="BJ265" s="14" t="s">
        <v>83</v>
      </c>
      <c r="BK265" s="162">
        <f>ROUND(I265*H265,2)</f>
        <v>0</v>
      </c>
      <c r="BL265" s="14" t="s">
        <v>207</v>
      </c>
      <c r="BM265" s="161" t="s">
        <v>595</v>
      </c>
    </row>
    <row r="266" spans="1:65" s="2" customFormat="1" ht="24.2" customHeight="1">
      <c r="A266" s="26"/>
      <c r="B266" s="149"/>
      <c r="C266" s="163" t="s">
        <v>596</v>
      </c>
      <c r="D266" s="163" t="s">
        <v>194</v>
      </c>
      <c r="E266" s="164" t="s">
        <v>597</v>
      </c>
      <c r="F266" s="165" t="s">
        <v>1834</v>
      </c>
      <c r="G266" s="166" t="s">
        <v>163</v>
      </c>
      <c r="H266" s="167">
        <v>23.295999999999999</v>
      </c>
      <c r="I266" s="168"/>
      <c r="J266" s="168"/>
      <c r="K266" s="169"/>
      <c r="L266" s="170"/>
      <c r="M266" s="171" t="s">
        <v>1</v>
      </c>
      <c r="N266" s="172" t="s">
        <v>37</v>
      </c>
      <c r="O266" s="159">
        <v>0</v>
      </c>
      <c r="P266" s="159">
        <f>O266*H266</f>
        <v>0</v>
      </c>
      <c r="Q266" s="159">
        <v>1.78E-2</v>
      </c>
      <c r="R266" s="159">
        <f>Q266*H266</f>
        <v>0.4146688</v>
      </c>
      <c r="S266" s="159">
        <v>0</v>
      </c>
      <c r="T266" s="160">
        <f>S266*H266</f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61" t="s">
        <v>274</v>
      </c>
      <c r="AT266" s="161" t="s">
        <v>194</v>
      </c>
      <c r="AU266" s="161" t="s">
        <v>83</v>
      </c>
      <c r="AY266" s="14" t="s">
        <v>144</v>
      </c>
      <c r="BE266" s="162">
        <f>IF(N266="základná",J266,0)</f>
        <v>0</v>
      </c>
      <c r="BF266" s="162">
        <f>IF(N266="znížená",J266,0)</f>
        <v>0</v>
      </c>
      <c r="BG266" s="162">
        <f>IF(N266="zákl. prenesená",J266,0)</f>
        <v>0</v>
      </c>
      <c r="BH266" s="162">
        <f>IF(N266="zníž. prenesená",J266,0)</f>
        <v>0</v>
      </c>
      <c r="BI266" s="162">
        <f>IF(N266="nulová",J266,0)</f>
        <v>0</v>
      </c>
      <c r="BJ266" s="14" t="s">
        <v>83</v>
      </c>
      <c r="BK266" s="162">
        <f>ROUND(I266*H266,2)</f>
        <v>0</v>
      </c>
      <c r="BL266" s="14" t="s">
        <v>207</v>
      </c>
      <c r="BM266" s="161" t="s">
        <v>598</v>
      </c>
    </row>
    <row r="267" spans="1:65" s="2" customFormat="1" ht="24.2" customHeight="1">
      <c r="A267" s="26"/>
      <c r="B267" s="149"/>
      <c r="C267" s="150" t="s">
        <v>599</v>
      </c>
      <c r="D267" s="150" t="s">
        <v>146</v>
      </c>
      <c r="E267" s="151" t="s">
        <v>600</v>
      </c>
      <c r="F267" s="152" t="s">
        <v>601</v>
      </c>
      <c r="G267" s="153" t="s">
        <v>489</v>
      </c>
      <c r="H267" s="154"/>
      <c r="I267" s="155">
        <v>3.9</v>
      </c>
      <c r="J267" s="155"/>
      <c r="K267" s="156"/>
      <c r="L267" s="27"/>
      <c r="M267" s="157" t="s">
        <v>1</v>
      </c>
      <c r="N267" s="158" t="s">
        <v>37</v>
      </c>
      <c r="O267" s="159">
        <v>0</v>
      </c>
      <c r="P267" s="159">
        <f>O267*H267</f>
        <v>0</v>
      </c>
      <c r="Q267" s="159">
        <v>0</v>
      </c>
      <c r="R267" s="159">
        <f>Q267*H267</f>
        <v>0</v>
      </c>
      <c r="S267" s="159">
        <v>0</v>
      </c>
      <c r="T267" s="160">
        <f>S267*H267</f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61" t="s">
        <v>207</v>
      </c>
      <c r="AT267" s="161" t="s">
        <v>146</v>
      </c>
      <c r="AU267" s="161" t="s">
        <v>83</v>
      </c>
      <c r="AY267" s="14" t="s">
        <v>144</v>
      </c>
      <c r="BE267" s="162">
        <f>IF(N267="základná",J267,0)</f>
        <v>0</v>
      </c>
      <c r="BF267" s="162">
        <f>IF(N267="znížená",J267,0)</f>
        <v>0</v>
      </c>
      <c r="BG267" s="162">
        <f>IF(N267="zákl. prenesená",J267,0)</f>
        <v>0</v>
      </c>
      <c r="BH267" s="162">
        <f>IF(N267="zníž. prenesená",J267,0)</f>
        <v>0</v>
      </c>
      <c r="BI267" s="162">
        <f>IF(N267="nulová",J267,0)</f>
        <v>0</v>
      </c>
      <c r="BJ267" s="14" t="s">
        <v>83</v>
      </c>
      <c r="BK267" s="162">
        <f>ROUND(I267*H267,2)</f>
        <v>0</v>
      </c>
      <c r="BL267" s="14" t="s">
        <v>207</v>
      </c>
      <c r="BM267" s="161" t="s">
        <v>602</v>
      </c>
    </row>
    <row r="268" spans="1:65" s="12" customFormat="1" ht="22.7" customHeight="1">
      <c r="B268" s="137"/>
      <c r="D268" s="138" t="s">
        <v>70</v>
      </c>
      <c r="E268" s="147" t="s">
        <v>603</v>
      </c>
      <c r="F268" s="147" t="s">
        <v>604</v>
      </c>
      <c r="J268" s="148"/>
      <c r="L268" s="137"/>
      <c r="M268" s="141"/>
      <c r="N268" s="142"/>
      <c r="O268" s="142"/>
      <c r="P268" s="143">
        <f>SUM(P269:P275)</f>
        <v>8.0264568000000018</v>
      </c>
      <c r="Q268" s="142"/>
      <c r="R268" s="143">
        <f>SUM(R269:R275)</f>
        <v>2.2609167999999999</v>
      </c>
      <c r="S268" s="142"/>
      <c r="T268" s="144">
        <f>SUM(T269:T275)</f>
        <v>0</v>
      </c>
      <c r="AR268" s="138" t="s">
        <v>83</v>
      </c>
      <c r="AT268" s="145" t="s">
        <v>70</v>
      </c>
      <c r="AU268" s="145" t="s">
        <v>78</v>
      </c>
      <c r="AY268" s="138" t="s">
        <v>144</v>
      </c>
      <c r="BK268" s="146">
        <f>SUM(BK269:BK275)</f>
        <v>0</v>
      </c>
    </row>
    <row r="269" spans="1:65" s="2" customFormat="1" ht="44.25" customHeight="1">
      <c r="A269" s="26"/>
      <c r="B269" s="149"/>
      <c r="C269" s="150" t="s">
        <v>605</v>
      </c>
      <c r="D269" s="150" t="s">
        <v>146</v>
      </c>
      <c r="E269" s="151" t="s">
        <v>606</v>
      </c>
      <c r="F269" s="152" t="s">
        <v>1930</v>
      </c>
      <c r="G269" s="153" t="s">
        <v>328</v>
      </c>
      <c r="H269" s="154">
        <v>7.23</v>
      </c>
      <c r="I269" s="155"/>
      <c r="J269" s="155"/>
      <c r="K269" s="156"/>
      <c r="L269" s="27"/>
      <c r="M269" s="157" t="s">
        <v>1</v>
      </c>
      <c r="N269" s="158" t="s">
        <v>37</v>
      </c>
      <c r="O269" s="159">
        <v>0.64300000000000002</v>
      </c>
      <c r="P269" s="159">
        <f t="shared" ref="P269:P275" si="45">O269*H269</f>
        <v>4.6488900000000006</v>
      </c>
      <c r="Q269" s="159">
        <v>4.4249999999999998E-2</v>
      </c>
      <c r="R269" s="159">
        <f t="shared" ref="R269:R275" si="46">Q269*H269</f>
        <v>0.31992749999999998</v>
      </c>
      <c r="S269" s="159">
        <v>0</v>
      </c>
      <c r="T269" s="160">
        <f t="shared" ref="T269:T275" si="47">S269*H269</f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61" t="s">
        <v>207</v>
      </c>
      <c r="AT269" s="161" t="s">
        <v>146</v>
      </c>
      <c r="AU269" s="161" t="s">
        <v>83</v>
      </c>
      <c r="AY269" s="14" t="s">
        <v>144</v>
      </c>
      <c r="BE269" s="162">
        <f t="shared" ref="BE269:BE275" si="48">IF(N269="základná",J269,0)</f>
        <v>0</v>
      </c>
      <c r="BF269" s="162">
        <f t="shared" ref="BF269:BF275" si="49">IF(N269="znížená",J269,0)</f>
        <v>0</v>
      </c>
      <c r="BG269" s="162">
        <f t="shared" ref="BG269:BG275" si="50">IF(N269="zákl. prenesená",J269,0)</f>
        <v>0</v>
      </c>
      <c r="BH269" s="162">
        <f t="shared" ref="BH269:BH275" si="51">IF(N269="zníž. prenesená",J269,0)</f>
        <v>0</v>
      </c>
      <c r="BI269" s="162">
        <f t="shared" ref="BI269:BI275" si="52">IF(N269="nulová",J269,0)</f>
        <v>0</v>
      </c>
      <c r="BJ269" s="14" t="s">
        <v>83</v>
      </c>
      <c r="BK269" s="162">
        <f t="shared" ref="BK269:BK275" si="53">ROUND(I269*H269,2)</f>
        <v>0</v>
      </c>
      <c r="BL269" s="14" t="s">
        <v>207</v>
      </c>
      <c r="BM269" s="161" t="s">
        <v>607</v>
      </c>
    </row>
    <row r="270" spans="1:65" s="2" customFormat="1" ht="24.2" customHeight="1">
      <c r="A270" s="26"/>
      <c r="B270" s="149"/>
      <c r="C270" s="150" t="s">
        <v>608</v>
      </c>
      <c r="D270" s="150" t="s">
        <v>146</v>
      </c>
      <c r="E270" s="151" t="s">
        <v>609</v>
      </c>
      <c r="F270" s="152" t="s">
        <v>610</v>
      </c>
      <c r="G270" s="153" t="s">
        <v>328</v>
      </c>
      <c r="H270" s="154">
        <v>7.23</v>
      </c>
      <c r="I270" s="155"/>
      <c r="J270" s="155"/>
      <c r="K270" s="156"/>
      <c r="L270" s="27"/>
      <c r="M270" s="157" t="s">
        <v>1</v>
      </c>
      <c r="N270" s="158" t="s">
        <v>37</v>
      </c>
      <c r="O270" s="159">
        <v>0.46716000000000002</v>
      </c>
      <c r="P270" s="159">
        <f t="shared" si="45"/>
        <v>3.3775668000000003</v>
      </c>
      <c r="Q270" s="159">
        <v>9.5099999999999994E-3</v>
      </c>
      <c r="R270" s="159">
        <f t="shared" si="46"/>
        <v>6.8757299999999993E-2</v>
      </c>
      <c r="S270" s="159">
        <v>0</v>
      </c>
      <c r="T270" s="160">
        <f t="shared" si="47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61" t="s">
        <v>207</v>
      </c>
      <c r="AT270" s="161" t="s">
        <v>146</v>
      </c>
      <c r="AU270" s="161" t="s">
        <v>83</v>
      </c>
      <c r="AY270" s="14" t="s">
        <v>144</v>
      </c>
      <c r="BE270" s="162">
        <f t="shared" si="48"/>
        <v>0</v>
      </c>
      <c r="BF270" s="162">
        <f t="shared" si="49"/>
        <v>0</v>
      </c>
      <c r="BG270" s="162">
        <f t="shared" si="50"/>
        <v>0</v>
      </c>
      <c r="BH270" s="162">
        <f t="shared" si="51"/>
        <v>0</v>
      </c>
      <c r="BI270" s="162">
        <f t="shared" si="52"/>
        <v>0</v>
      </c>
      <c r="BJ270" s="14" t="s">
        <v>83</v>
      </c>
      <c r="BK270" s="162">
        <f t="shared" si="53"/>
        <v>0</v>
      </c>
      <c r="BL270" s="14" t="s">
        <v>207</v>
      </c>
      <c r="BM270" s="161" t="s">
        <v>611</v>
      </c>
    </row>
    <row r="271" spans="1:65" s="2" customFormat="1" ht="24.2" customHeight="1">
      <c r="A271" s="26"/>
      <c r="B271" s="149"/>
      <c r="C271" s="150" t="s">
        <v>612</v>
      </c>
      <c r="D271" s="150" t="s">
        <v>146</v>
      </c>
      <c r="E271" s="151" t="s">
        <v>613</v>
      </c>
      <c r="F271" s="152" t="s">
        <v>614</v>
      </c>
      <c r="G271" s="153" t="s">
        <v>163</v>
      </c>
      <c r="H271" s="154">
        <v>9.6709999999999994</v>
      </c>
      <c r="I271" s="155"/>
      <c r="J271" s="155"/>
      <c r="K271" s="156"/>
      <c r="L271" s="223"/>
      <c r="M271" s="200"/>
      <c r="N271" s="201"/>
      <c r="O271" s="194"/>
      <c r="P271" s="194"/>
      <c r="Q271" s="194"/>
      <c r="R271" s="194"/>
      <c r="S271" s="194"/>
      <c r="T271" s="195"/>
      <c r="U271" s="196"/>
      <c r="V271" s="196"/>
      <c r="W271" s="196"/>
      <c r="X271" s="186"/>
      <c r="Y271" s="186"/>
      <c r="Z271" s="26"/>
      <c r="AA271" s="26"/>
      <c r="AB271" s="26"/>
      <c r="AC271" s="26"/>
      <c r="AD271" s="26"/>
      <c r="AE271" s="26"/>
      <c r="AR271" s="161" t="s">
        <v>207</v>
      </c>
      <c r="AT271" s="161" t="s">
        <v>146</v>
      </c>
      <c r="AU271" s="161" t="s">
        <v>83</v>
      </c>
      <c r="AY271" s="14" t="s">
        <v>144</v>
      </c>
      <c r="BE271" s="162">
        <f t="shared" si="48"/>
        <v>0</v>
      </c>
      <c r="BF271" s="162">
        <f t="shared" si="49"/>
        <v>0</v>
      </c>
      <c r="BG271" s="162">
        <f t="shared" si="50"/>
        <v>0</v>
      </c>
      <c r="BH271" s="162">
        <f t="shared" si="51"/>
        <v>0</v>
      </c>
      <c r="BI271" s="162">
        <f t="shared" si="52"/>
        <v>0</v>
      </c>
      <c r="BJ271" s="14" t="s">
        <v>83</v>
      </c>
      <c r="BK271" s="162">
        <f t="shared" si="53"/>
        <v>0</v>
      </c>
      <c r="BL271" s="14" t="s">
        <v>207</v>
      </c>
      <c r="BM271" s="161" t="s">
        <v>615</v>
      </c>
    </row>
    <row r="272" spans="1:65" s="2" customFormat="1" ht="24.2" customHeight="1">
      <c r="A272" s="26"/>
      <c r="B272" s="149"/>
      <c r="C272" s="163" t="s">
        <v>616</v>
      </c>
      <c r="D272" s="163" t="s">
        <v>194</v>
      </c>
      <c r="E272" s="164" t="s">
        <v>617</v>
      </c>
      <c r="F272" s="190" t="s">
        <v>1829</v>
      </c>
      <c r="G272" s="166" t="s">
        <v>163</v>
      </c>
      <c r="H272" s="167">
        <v>13.933999999999999</v>
      </c>
      <c r="I272" s="168"/>
      <c r="J272" s="168"/>
      <c r="K272" s="169"/>
      <c r="L272" s="187"/>
      <c r="M272" s="188"/>
      <c r="N272" s="189"/>
      <c r="O272" s="184"/>
      <c r="P272" s="184"/>
      <c r="Q272" s="184"/>
      <c r="R272" s="184"/>
      <c r="S272" s="184"/>
      <c r="T272" s="185"/>
      <c r="U272" s="186"/>
      <c r="V272" s="186"/>
      <c r="W272" s="186"/>
      <c r="X272" s="186"/>
      <c r="Y272" s="186"/>
      <c r="Z272" s="26"/>
      <c r="AA272" s="26"/>
      <c r="AB272" s="26"/>
      <c r="AC272" s="26"/>
      <c r="AD272" s="26"/>
      <c r="AE272" s="26"/>
      <c r="AR272" s="161" t="s">
        <v>274</v>
      </c>
      <c r="AT272" s="161" t="s">
        <v>194</v>
      </c>
      <c r="AU272" s="161" t="s">
        <v>83</v>
      </c>
      <c r="AY272" s="14" t="s">
        <v>144</v>
      </c>
      <c r="BE272" s="162">
        <f t="shared" si="48"/>
        <v>0</v>
      </c>
      <c r="BF272" s="162">
        <f t="shared" si="49"/>
        <v>0</v>
      </c>
      <c r="BG272" s="162">
        <f t="shared" si="50"/>
        <v>0</v>
      </c>
      <c r="BH272" s="162">
        <f t="shared" si="51"/>
        <v>0</v>
      </c>
      <c r="BI272" s="162">
        <f t="shared" si="52"/>
        <v>0</v>
      </c>
      <c r="BJ272" s="14" t="s">
        <v>83</v>
      </c>
      <c r="BK272" s="162">
        <f t="shared" si="53"/>
        <v>0</v>
      </c>
      <c r="BL272" s="14" t="s">
        <v>207</v>
      </c>
      <c r="BM272" s="161" t="s">
        <v>618</v>
      </c>
    </row>
    <row r="273" spans="1:65" s="2" customFormat="1" ht="24.2" customHeight="1">
      <c r="A273" s="26"/>
      <c r="B273" s="149"/>
      <c r="C273" s="163" t="s">
        <v>619</v>
      </c>
      <c r="D273" s="163" t="s">
        <v>194</v>
      </c>
      <c r="E273" s="164" t="s">
        <v>620</v>
      </c>
      <c r="F273" s="165" t="s">
        <v>1927</v>
      </c>
      <c r="G273" s="166" t="s">
        <v>301</v>
      </c>
      <c r="H273" s="167">
        <v>72.349000000000004</v>
      </c>
      <c r="I273" s="168"/>
      <c r="J273" s="168"/>
      <c r="K273" s="169"/>
      <c r="L273" s="170"/>
      <c r="M273" s="171" t="s">
        <v>1</v>
      </c>
      <c r="N273" s="172" t="s">
        <v>37</v>
      </c>
      <c r="O273" s="159">
        <v>0</v>
      </c>
      <c r="P273" s="159">
        <f t="shared" si="45"/>
        <v>0</v>
      </c>
      <c r="Q273" s="159">
        <v>2.5000000000000001E-2</v>
      </c>
      <c r="R273" s="159">
        <f t="shared" si="46"/>
        <v>1.8087250000000001</v>
      </c>
      <c r="S273" s="159">
        <v>0</v>
      </c>
      <c r="T273" s="160">
        <f t="shared" si="47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61" t="s">
        <v>274</v>
      </c>
      <c r="AT273" s="161" t="s">
        <v>194</v>
      </c>
      <c r="AU273" s="161" t="s">
        <v>83</v>
      </c>
      <c r="AY273" s="14" t="s">
        <v>144</v>
      </c>
      <c r="BE273" s="162">
        <f t="shared" si="48"/>
        <v>0</v>
      </c>
      <c r="BF273" s="162">
        <f t="shared" si="49"/>
        <v>0</v>
      </c>
      <c r="BG273" s="162">
        <f t="shared" si="50"/>
        <v>0</v>
      </c>
      <c r="BH273" s="162">
        <f t="shared" si="51"/>
        <v>0</v>
      </c>
      <c r="BI273" s="162">
        <f t="shared" si="52"/>
        <v>0</v>
      </c>
      <c r="BJ273" s="14" t="s">
        <v>83</v>
      </c>
      <c r="BK273" s="162">
        <f t="shared" si="53"/>
        <v>0</v>
      </c>
      <c r="BL273" s="14" t="s">
        <v>207</v>
      </c>
      <c r="BM273" s="161" t="s">
        <v>621</v>
      </c>
    </row>
    <row r="274" spans="1:65" s="2" customFormat="1" ht="24.2" customHeight="1">
      <c r="A274" s="26"/>
      <c r="B274" s="149"/>
      <c r="C274" s="163" t="s">
        <v>622</v>
      </c>
      <c r="D274" s="163" t="s">
        <v>194</v>
      </c>
      <c r="E274" s="164" t="s">
        <v>623</v>
      </c>
      <c r="F274" s="165" t="s">
        <v>1928</v>
      </c>
      <c r="G274" s="166" t="s">
        <v>301</v>
      </c>
      <c r="H274" s="167">
        <v>21.169</v>
      </c>
      <c r="I274" s="168"/>
      <c r="J274" s="168"/>
      <c r="K274" s="169"/>
      <c r="L274" s="170"/>
      <c r="M274" s="171" t="s">
        <v>1</v>
      </c>
      <c r="N274" s="172" t="s">
        <v>37</v>
      </c>
      <c r="O274" s="159">
        <v>0</v>
      </c>
      <c r="P274" s="159">
        <f t="shared" si="45"/>
        <v>0</v>
      </c>
      <c r="Q274" s="159">
        <v>3.0000000000000001E-3</v>
      </c>
      <c r="R274" s="159">
        <f t="shared" si="46"/>
        <v>6.3507000000000008E-2</v>
      </c>
      <c r="S274" s="159">
        <v>0</v>
      </c>
      <c r="T274" s="160">
        <f t="shared" si="47"/>
        <v>0</v>
      </c>
      <c r="U274" s="26"/>
      <c r="V274" s="26"/>
      <c r="W274" s="26"/>
      <c r="X274" s="26"/>
      <c r="Y274" s="26"/>
      <c r="Z274" s="26"/>
      <c r="AA274" s="26"/>
      <c r="AB274" s="26"/>
      <c r="AC274" s="26"/>
      <c r="AD274" s="26"/>
      <c r="AE274" s="26"/>
      <c r="AR274" s="161" t="s">
        <v>274</v>
      </c>
      <c r="AT274" s="161" t="s">
        <v>194</v>
      </c>
      <c r="AU274" s="161" t="s">
        <v>83</v>
      </c>
      <c r="AY274" s="14" t="s">
        <v>144</v>
      </c>
      <c r="BE274" s="162">
        <f t="shared" si="48"/>
        <v>0</v>
      </c>
      <c r="BF274" s="162">
        <f t="shared" si="49"/>
        <v>0</v>
      </c>
      <c r="BG274" s="162">
        <f t="shared" si="50"/>
        <v>0</v>
      </c>
      <c r="BH274" s="162">
        <f t="shared" si="51"/>
        <v>0</v>
      </c>
      <c r="BI274" s="162">
        <f t="shared" si="52"/>
        <v>0</v>
      </c>
      <c r="BJ274" s="14" t="s">
        <v>83</v>
      </c>
      <c r="BK274" s="162">
        <f t="shared" si="53"/>
        <v>0</v>
      </c>
      <c r="BL274" s="14" t="s">
        <v>207</v>
      </c>
      <c r="BM274" s="161" t="s">
        <v>624</v>
      </c>
    </row>
    <row r="275" spans="1:65" s="2" customFormat="1" ht="24.2" customHeight="1">
      <c r="A275" s="26"/>
      <c r="B275" s="149"/>
      <c r="C275" s="150" t="s">
        <v>625</v>
      </c>
      <c r="D275" s="150" t="s">
        <v>146</v>
      </c>
      <c r="E275" s="151" t="s">
        <v>626</v>
      </c>
      <c r="F275" s="152" t="s">
        <v>627</v>
      </c>
      <c r="G275" s="153" t="s">
        <v>489</v>
      </c>
      <c r="H275" s="154"/>
      <c r="I275" s="155">
        <v>3.7</v>
      </c>
      <c r="J275" s="155"/>
      <c r="K275" s="156"/>
      <c r="L275" s="27"/>
      <c r="M275" s="157" t="s">
        <v>1</v>
      </c>
      <c r="N275" s="158" t="s">
        <v>37</v>
      </c>
      <c r="O275" s="159">
        <v>0</v>
      </c>
      <c r="P275" s="159">
        <f t="shared" si="45"/>
        <v>0</v>
      </c>
      <c r="Q275" s="159">
        <v>0</v>
      </c>
      <c r="R275" s="159">
        <f t="shared" si="46"/>
        <v>0</v>
      </c>
      <c r="S275" s="159">
        <v>0</v>
      </c>
      <c r="T275" s="160">
        <f t="shared" si="47"/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61" t="s">
        <v>207</v>
      </c>
      <c r="AT275" s="161" t="s">
        <v>146</v>
      </c>
      <c r="AU275" s="161" t="s">
        <v>83</v>
      </c>
      <c r="AY275" s="14" t="s">
        <v>144</v>
      </c>
      <c r="BE275" s="162">
        <f t="shared" si="48"/>
        <v>0</v>
      </c>
      <c r="BF275" s="162">
        <f t="shared" si="49"/>
        <v>0</v>
      </c>
      <c r="BG275" s="162">
        <f t="shared" si="50"/>
        <v>0</v>
      </c>
      <c r="BH275" s="162">
        <f t="shared" si="51"/>
        <v>0</v>
      </c>
      <c r="BI275" s="162">
        <f t="shared" si="52"/>
        <v>0</v>
      </c>
      <c r="BJ275" s="14" t="s">
        <v>83</v>
      </c>
      <c r="BK275" s="162">
        <f t="shared" si="53"/>
        <v>0</v>
      </c>
      <c r="BL275" s="14" t="s">
        <v>207</v>
      </c>
      <c r="BM275" s="161" t="s">
        <v>628</v>
      </c>
    </row>
    <row r="276" spans="1:65" s="12" customFormat="1" ht="22.7" customHeight="1">
      <c r="B276" s="137"/>
      <c r="D276" s="138" t="s">
        <v>70</v>
      </c>
      <c r="E276" s="147" t="s">
        <v>629</v>
      </c>
      <c r="F276" s="147" t="s">
        <v>630</v>
      </c>
      <c r="J276" s="148"/>
      <c r="L276" s="137"/>
      <c r="M276" s="141"/>
      <c r="N276" s="142"/>
      <c r="O276" s="142"/>
      <c r="P276" s="143">
        <f>P277</f>
        <v>0.9364224000000001</v>
      </c>
      <c r="Q276" s="142"/>
      <c r="R276" s="143">
        <f>R277</f>
        <v>2.8195200000000003E-3</v>
      </c>
      <c r="S276" s="142"/>
      <c r="T276" s="144">
        <f>T277</f>
        <v>0</v>
      </c>
      <c r="AR276" s="138" t="s">
        <v>83</v>
      </c>
      <c r="AT276" s="145" t="s">
        <v>70</v>
      </c>
      <c r="AU276" s="145" t="s">
        <v>78</v>
      </c>
      <c r="AY276" s="138" t="s">
        <v>144</v>
      </c>
      <c r="BK276" s="146">
        <f>BK277</f>
        <v>0</v>
      </c>
    </row>
    <row r="277" spans="1:65" s="2" customFormat="1" ht="33" customHeight="1">
      <c r="A277" s="26"/>
      <c r="B277" s="149"/>
      <c r="C277" s="150" t="s">
        <v>631</v>
      </c>
      <c r="D277" s="150" t="s">
        <v>146</v>
      </c>
      <c r="E277" s="151" t="s">
        <v>632</v>
      </c>
      <c r="F277" s="152" t="s">
        <v>633</v>
      </c>
      <c r="G277" s="153" t="s">
        <v>163</v>
      </c>
      <c r="H277" s="154">
        <v>8.5440000000000005</v>
      </c>
      <c r="I277" s="155"/>
      <c r="J277" s="155"/>
      <c r="K277" s="156"/>
      <c r="L277" s="27"/>
      <c r="M277" s="157" t="s">
        <v>1</v>
      </c>
      <c r="N277" s="158" t="s">
        <v>37</v>
      </c>
      <c r="O277" s="159">
        <v>0.1096</v>
      </c>
      <c r="P277" s="159">
        <f>O277*H277</f>
        <v>0.9364224000000001</v>
      </c>
      <c r="Q277" s="159">
        <v>3.3E-4</v>
      </c>
      <c r="R277" s="159">
        <f>Q277*H277</f>
        <v>2.8195200000000003E-3</v>
      </c>
      <c r="S277" s="159">
        <v>0</v>
      </c>
      <c r="T277" s="160">
        <f>S277*H277</f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61" t="s">
        <v>207</v>
      </c>
      <c r="AT277" s="161" t="s">
        <v>146</v>
      </c>
      <c r="AU277" s="161" t="s">
        <v>83</v>
      </c>
      <c r="AY277" s="14" t="s">
        <v>144</v>
      </c>
      <c r="BE277" s="162">
        <f>IF(N277="základná",J277,0)</f>
        <v>0</v>
      </c>
      <c r="BF277" s="162">
        <f>IF(N277="znížená",J277,0)</f>
        <v>0</v>
      </c>
      <c r="BG277" s="162">
        <f>IF(N277="zákl. prenesená",J277,0)</f>
        <v>0</v>
      </c>
      <c r="BH277" s="162">
        <f>IF(N277="zníž. prenesená",J277,0)</f>
        <v>0</v>
      </c>
      <c r="BI277" s="162">
        <f>IF(N277="nulová",J277,0)</f>
        <v>0</v>
      </c>
      <c r="BJ277" s="14" t="s">
        <v>83</v>
      </c>
      <c r="BK277" s="162">
        <f>ROUND(I277*H277,2)</f>
        <v>0</v>
      </c>
      <c r="BL277" s="14" t="s">
        <v>207</v>
      </c>
      <c r="BM277" s="161" t="s">
        <v>634</v>
      </c>
    </row>
    <row r="278" spans="1:65" s="12" customFormat="1" ht="22.7" customHeight="1">
      <c r="B278" s="137"/>
      <c r="D278" s="138" t="s">
        <v>70</v>
      </c>
      <c r="E278" s="147" t="s">
        <v>635</v>
      </c>
      <c r="F278" s="147" t="s">
        <v>636</v>
      </c>
      <c r="J278" s="148"/>
      <c r="L278" s="137"/>
      <c r="M278" s="141"/>
      <c r="N278" s="142"/>
      <c r="O278" s="142"/>
      <c r="P278" s="143">
        <f>SUM(P279:P281)</f>
        <v>24.545651100000001</v>
      </c>
      <c r="Q278" s="142"/>
      <c r="R278" s="143">
        <f>SUM(R279:R281)</f>
        <v>9.8442040000000008E-2</v>
      </c>
      <c r="S278" s="142"/>
      <c r="T278" s="144">
        <f>SUM(T279:T281)</f>
        <v>0</v>
      </c>
      <c r="AR278" s="138" t="s">
        <v>83</v>
      </c>
      <c r="AT278" s="145" t="s">
        <v>70</v>
      </c>
      <c r="AU278" s="145" t="s">
        <v>78</v>
      </c>
      <c r="AY278" s="138" t="s">
        <v>144</v>
      </c>
      <c r="BK278" s="146">
        <f>SUM(BK279:BK281)</f>
        <v>0</v>
      </c>
    </row>
    <row r="279" spans="1:65" s="2" customFormat="1" ht="24.2" customHeight="1">
      <c r="A279" s="26"/>
      <c r="B279" s="149"/>
      <c r="C279" s="150" t="s">
        <v>637</v>
      </c>
      <c r="D279" s="150" t="s">
        <v>146</v>
      </c>
      <c r="E279" s="151" t="s">
        <v>638</v>
      </c>
      <c r="F279" s="152" t="s">
        <v>639</v>
      </c>
      <c r="G279" s="153" t="s">
        <v>163</v>
      </c>
      <c r="H279" s="154">
        <v>259.05799999999999</v>
      </c>
      <c r="I279" s="155"/>
      <c r="J279" s="155"/>
      <c r="K279" s="156"/>
      <c r="L279" s="27"/>
      <c r="M279" s="157" t="s">
        <v>1</v>
      </c>
      <c r="N279" s="158" t="s">
        <v>37</v>
      </c>
      <c r="O279" s="159">
        <v>3.3000000000000002E-2</v>
      </c>
      <c r="P279" s="159">
        <f>O279*H279</f>
        <v>8.5489139999999999</v>
      </c>
      <c r="Q279" s="159">
        <v>1.2999999999999999E-4</v>
      </c>
      <c r="R279" s="159">
        <f>Q279*H279</f>
        <v>3.3677539999999999E-2</v>
      </c>
      <c r="S279" s="159">
        <v>0</v>
      </c>
      <c r="T279" s="160">
        <f>S279*H279</f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61" t="s">
        <v>207</v>
      </c>
      <c r="AT279" s="161" t="s">
        <v>146</v>
      </c>
      <c r="AU279" s="161" t="s">
        <v>83</v>
      </c>
      <c r="AY279" s="14" t="s">
        <v>144</v>
      </c>
      <c r="BE279" s="162">
        <f>IF(N279="základná",J279,0)</f>
        <v>0</v>
      </c>
      <c r="BF279" s="162">
        <f>IF(N279="znížená",J279,0)</f>
        <v>0</v>
      </c>
      <c r="BG279" s="162">
        <f>IF(N279="zákl. prenesená",J279,0)</f>
        <v>0</v>
      </c>
      <c r="BH279" s="162">
        <f>IF(N279="zníž. prenesená",J279,0)</f>
        <v>0</v>
      </c>
      <c r="BI279" s="162">
        <f>IF(N279="nulová",J279,0)</f>
        <v>0</v>
      </c>
      <c r="BJ279" s="14" t="s">
        <v>83</v>
      </c>
      <c r="BK279" s="162">
        <f>ROUND(I279*H279,2)</f>
        <v>0</v>
      </c>
      <c r="BL279" s="14" t="s">
        <v>207</v>
      </c>
      <c r="BM279" s="161" t="s">
        <v>640</v>
      </c>
    </row>
    <row r="280" spans="1:65" s="2" customFormat="1" ht="24.2" customHeight="1">
      <c r="A280" s="26"/>
      <c r="B280" s="149"/>
      <c r="C280" s="150" t="s">
        <v>641</v>
      </c>
      <c r="D280" s="150" t="s">
        <v>146</v>
      </c>
      <c r="E280" s="151" t="s">
        <v>642</v>
      </c>
      <c r="F280" s="152" t="s">
        <v>643</v>
      </c>
      <c r="G280" s="153" t="s">
        <v>163</v>
      </c>
      <c r="H280" s="154">
        <v>27.1</v>
      </c>
      <c r="I280" s="155"/>
      <c r="J280" s="155"/>
      <c r="K280" s="156"/>
      <c r="L280" s="27"/>
      <c r="M280" s="157" t="s">
        <v>1</v>
      </c>
      <c r="N280" s="158" t="s">
        <v>37</v>
      </c>
      <c r="O280" s="159">
        <v>6.5000000000000002E-2</v>
      </c>
      <c r="P280" s="159">
        <f>O280*H280</f>
        <v>1.7615000000000001</v>
      </c>
      <c r="Q280" s="159">
        <v>0</v>
      </c>
      <c r="R280" s="159">
        <f>Q280*H280</f>
        <v>0</v>
      </c>
      <c r="S280" s="159">
        <v>0</v>
      </c>
      <c r="T280" s="160">
        <f>S280*H280</f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61" t="s">
        <v>207</v>
      </c>
      <c r="AT280" s="161" t="s">
        <v>146</v>
      </c>
      <c r="AU280" s="161" t="s">
        <v>83</v>
      </c>
      <c r="AY280" s="14" t="s">
        <v>144</v>
      </c>
      <c r="BE280" s="162">
        <f>IF(N280="základná",J280,0)</f>
        <v>0</v>
      </c>
      <c r="BF280" s="162">
        <f>IF(N280="znížená",J280,0)</f>
        <v>0</v>
      </c>
      <c r="BG280" s="162">
        <f>IF(N280="zákl. prenesená",J280,0)</f>
        <v>0</v>
      </c>
      <c r="BH280" s="162">
        <f>IF(N280="zníž. prenesená",J280,0)</f>
        <v>0</v>
      </c>
      <c r="BI280" s="162">
        <f>IF(N280="nulová",J280,0)</f>
        <v>0</v>
      </c>
      <c r="BJ280" s="14" t="s">
        <v>83</v>
      </c>
      <c r="BK280" s="162">
        <f>ROUND(I280*H280,2)</f>
        <v>0</v>
      </c>
      <c r="BL280" s="14" t="s">
        <v>207</v>
      </c>
      <c r="BM280" s="161" t="s">
        <v>644</v>
      </c>
    </row>
    <row r="281" spans="1:65" s="2" customFormat="1" ht="37.700000000000003" customHeight="1">
      <c r="A281" s="26"/>
      <c r="B281" s="149"/>
      <c r="C281" s="150" t="s">
        <v>645</v>
      </c>
      <c r="D281" s="150" t="s">
        <v>146</v>
      </c>
      <c r="E281" s="151" t="s">
        <v>646</v>
      </c>
      <c r="F281" s="152" t="s">
        <v>647</v>
      </c>
      <c r="G281" s="153" t="s">
        <v>163</v>
      </c>
      <c r="H281" s="154">
        <v>259.05799999999999</v>
      </c>
      <c r="I281" s="155"/>
      <c r="J281" s="155"/>
      <c r="K281" s="156"/>
      <c r="L281" s="27"/>
      <c r="M281" s="157" t="s">
        <v>1</v>
      </c>
      <c r="N281" s="158" t="s">
        <v>37</v>
      </c>
      <c r="O281" s="159">
        <v>5.4949999999999999E-2</v>
      </c>
      <c r="P281" s="159">
        <f>O281*H281</f>
        <v>14.235237099999999</v>
      </c>
      <c r="Q281" s="159">
        <v>2.5000000000000001E-4</v>
      </c>
      <c r="R281" s="159">
        <f>Q281*H281</f>
        <v>6.4764500000000003E-2</v>
      </c>
      <c r="S281" s="159">
        <v>0</v>
      </c>
      <c r="T281" s="160">
        <f>S281*H281</f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61" t="s">
        <v>207</v>
      </c>
      <c r="AT281" s="161" t="s">
        <v>146</v>
      </c>
      <c r="AU281" s="161" t="s">
        <v>83</v>
      </c>
      <c r="AY281" s="14" t="s">
        <v>144</v>
      </c>
      <c r="BE281" s="162">
        <f>IF(N281="základná",J281,0)</f>
        <v>0</v>
      </c>
      <c r="BF281" s="162">
        <f>IF(N281="znížená",J281,0)</f>
        <v>0</v>
      </c>
      <c r="BG281" s="162">
        <f>IF(N281="zákl. prenesená",J281,0)</f>
        <v>0</v>
      </c>
      <c r="BH281" s="162">
        <f>IF(N281="zníž. prenesená",J281,0)</f>
        <v>0</v>
      </c>
      <c r="BI281" s="162">
        <f>IF(N281="nulová",J281,0)</f>
        <v>0</v>
      </c>
      <c r="BJ281" s="14" t="s">
        <v>83</v>
      </c>
      <c r="BK281" s="162">
        <f>ROUND(I281*H281,2)</f>
        <v>0</v>
      </c>
      <c r="BL281" s="14" t="s">
        <v>207</v>
      </c>
      <c r="BM281" s="161" t="s">
        <v>648</v>
      </c>
    </row>
    <row r="282" spans="1:65" s="12" customFormat="1" ht="25.9" customHeight="1">
      <c r="B282" s="137"/>
      <c r="D282" s="138" t="s">
        <v>70</v>
      </c>
      <c r="E282" s="139" t="s">
        <v>649</v>
      </c>
      <c r="F282" s="139" t="s">
        <v>650</v>
      </c>
      <c r="J282" s="140"/>
      <c r="L282" s="137"/>
      <c r="M282" s="141"/>
      <c r="N282" s="142"/>
      <c r="O282" s="142"/>
      <c r="P282" s="143">
        <f>P283</f>
        <v>0</v>
      </c>
      <c r="Q282" s="142"/>
      <c r="R282" s="143">
        <f>R283</f>
        <v>0</v>
      </c>
      <c r="S282" s="142"/>
      <c r="T282" s="144">
        <f>T283</f>
        <v>0</v>
      </c>
      <c r="AR282" s="138" t="s">
        <v>90</v>
      </c>
      <c r="AT282" s="145" t="s">
        <v>70</v>
      </c>
      <c r="AU282" s="145" t="s">
        <v>71</v>
      </c>
      <c r="AY282" s="138" t="s">
        <v>144</v>
      </c>
      <c r="BK282" s="146">
        <f>BK283</f>
        <v>0</v>
      </c>
    </row>
    <row r="283" spans="1:65" s="2" customFormat="1" ht="30" customHeight="1">
      <c r="A283" s="26"/>
      <c r="B283" s="149"/>
      <c r="C283" s="150" t="s">
        <v>651</v>
      </c>
      <c r="D283" s="150" t="s">
        <v>146</v>
      </c>
      <c r="E283" s="151" t="s">
        <v>652</v>
      </c>
      <c r="F283" s="197" t="s">
        <v>1832</v>
      </c>
      <c r="G283" s="153" t="s">
        <v>653</v>
      </c>
      <c r="H283" s="154">
        <v>102</v>
      </c>
      <c r="I283" s="155"/>
      <c r="J283" s="155"/>
      <c r="K283" s="156"/>
      <c r="L283" s="205"/>
      <c r="M283" s="206"/>
      <c r="N283" s="207"/>
      <c r="O283" s="208"/>
      <c r="P283" s="208"/>
      <c r="Q283" s="208"/>
      <c r="R283" s="208"/>
      <c r="S283" s="208"/>
      <c r="T283" s="209"/>
      <c r="U283" s="202"/>
      <c r="V283" s="202"/>
      <c r="W283" s="202"/>
      <c r="X283" s="186"/>
      <c r="Y283" s="186"/>
      <c r="Z283" s="186"/>
      <c r="AA283" s="186"/>
      <c r="AB283" s="186"/>
      <c r="AC283" s="26"/>
      <c r="AD283" s="26"/>
      <c r="AE283" s="26"/>
      <c r="AR283" s="161" t="s">
        <v>654</v>
      </c>
      <c r="AT283" s="161" t="s">
        <v>146</v>
      </c>
      <c r="AU283" s="161" t="s">
        <v>78</v>
      </c>
      <c r="AY283" s="14" t="s">
        <v>144</v>
      </c>
      <c r="BE283" s="162">
        <f>IF(N283="základná",J283,0)</f>
        <v>0</v>
      </c>
      <c r="BF283" s="162">
        <f>IF(N283="znížená",J283,0)</f>
        <v>0</v>
      </c>
      <c r="BG283" s="162">
        <f>IF(N283="zákl. prenesená",J283,0)</f>
        <v>0</v>
      </c>
      <c r="BH283" s="162">
        <f>IF(N283="zníž. prenesená",J283,0)</f>
        <v>0</v>
      </c>
      <c r="BI283" s="162">
        <f>IF(N283="nulová",J283,0)</f>
        <v>0</v>
      </c>
      <c r="BJ283" s="14" t="s">
        <v>83</v>
      </c>
      <c r="BK283" s="162">
        <f>ROUND(I283*H283,2)</f>
        <v>0</v>
      </c>
      <c r="BL283" s="14" t="s">
        <v>654</v>
      </c>
      <c r="BM283" s="161" t="s">
        <v>655</v>
      </c>
    </row>
    <row r="284" spans="1:65" s="2" customFormat="1" ht="6.95" customHeight="1">
      <c r="A284" s="26"/>
      <c r="B284" s="44"/>
      <c r="C284" s="45"/>
      <c r="D284" s="45"/>
      <c r="E284" s="45"/>
      <c r="F284" s="45"/>
      <c r="G284" s="45"/>
      <c r="H284" s="45"/>
      <c r="I284" s="45"/>
      <c r="J284" s="45"/>
      <c r="K284" s="45"/>
      <c r="L284" s="27"/>
      <c r="M284" s="26"/>
      <c r="O284" s="26"/>
      <c r="P284" s="26"/>
      <c r="Q284" s="26"/>
      <c r="R284" s="26"/>
      <c r="S284" s="26"/>
      <c r="T284" s="26"/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</row>
  </sheetData>
  <autoFilter ref="C140:K283"/>
  <mergeCells count="12">
    <mergeCell ref="E133:H133"/>
    <mergeCell ref="L2:V2"/>
    <mergeCell ref="E85:H85"/>
    <mergeCell ref="E87:H87"/>
    <mergeCell ref="E89:H89"/>
    <mergeCell ref="E129:H129"/>
    <mergeCell ref="E131:H13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57"/>
  <sheetViews>
    <sheetView showGridLines="0" topLeftCell="A124" workbookViewId="0">
      <selection activeCell="E17" sqref="E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57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86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99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6" t="str">
        <f>'Rekapitulácia stavby'!K6</f>
        <v>Spišská Nová Ves OÚ, rekonštrukcia kotolne</v>
      </c>
      <c r="F7" s="267"/>
      <c r="G7" s="267"/>
      <c r="H7" s="26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6"/>
      <c r="B9" s="27"/>
      <c r="C9" s="26"/>
      <c r="D9" s="26"/>
      <c r="E9" s="266" t="s">
        <v>101</v>
      </c>
      <c r="F9" s="265"/>
      <c r="G9" s="265"/>
      <c r="H9" s="26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102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24" t="s">
        <v>656</v>
      </c>
      <c r="F11" s="265"/>
      <c r="G11" s="265"/>
      <c r="H11" s="26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1951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1952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50" t="str">
        <f>'Rekapitulácia stavby'!E14</f>
        <v xml:space="preserve"> </v>
      </c>
      <c r="F20" s="250"/>
      <c r="G20" s="250"/>
      <c r="H20" s="250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tr">
        <f>IF('Rekapitulácia stavby'!AN19="","",'Rekapitulácia stavby'!AN19)</f>
        <v/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 t="str">
        <f>IF('Rekapitulácia stavby'!E20="","",'Rekapitulácia stavby'!E20)</f>
        <v/>
      </c>
      <c r="F26" s="26"/>
      <c r="G26" s="26"/>
      <c r="H26" s="26"/>
      <c r="I26" s="23" t="s">
        <v>23</v>
      </c>
      <c r="J26" s="21" t="str">
        <f>IF('Rekapitulácia stavby'!AN20="","",'Rekapitulácia stavby'!AN20)</f>
        <v/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53" t="s">
        <v>1</v>
      </c>
      <c r="F29" s="253"/>
      <c r="G29" s="253"/>
      <c r="H29" s="25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31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33</v>
      </c>
      <c r="G34" s="26"/>
      <c r="H34" s="26"/>
      <c r="I34" s="30" t="s">
        <v>32</v>
      </c>
      <c r="J34" s="30" t="s">
        <v>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35</v>
      </c>
      <c r="E35" s="32" t="s">
        <v>36</v>
      </c>
      <c r="F35" s="102">
        <f>ROUND((SUM(BE123:BE156)),  2)</f>
        <v>0</v>
      </c>
      <c r="G35" s="103"/>
      <c r="H35" s="103"/>
      <c r="I35" s="104">
        <v>0.2</v>
      </c>
      <c r="J35" s="102">
        <f>ROUND(((SUM(BE123:BE156))*I35),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37</v>
      </c>
      <c r="F36" s="105"/>
      <c r="G36" s="26"/>
      <c r="H36" s="26"/>
      <c r="I36" s="106">
        <v>0.2</v>
      </c>
      <c r="J36" s="105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105">
        <f>ROUND((SUM(BG123:BG156)),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39</v>
      </c>
      <c r="F38" s="105">
        <f>ROUND((SUM(BH123:BH156)),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40</v>
      </c>
      <c r="F39" s="102">
        <f>ROUND((SUM(BI123:BI156)),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41</v>
      </c>
      <c r="E41" s="57"/>
      <c r="F41" s="57"/>
      <c r="G41" s="109" t="s">
        <v>42</v>
      </c>
      <c r="H41" s="110" t="s">
        <v>43</v>
      </c>
      <c r="I41" s="57"/>
      <c r="J41" s="111"/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46</v>
      </c>
      <c r="E61" s="29"/>
      <c r="F61" s="113" t="s">
        <v>47</v>
      </c>
      <c r="G61" s="42" t="s">
        <v>46</v>
      </c>
      <c r="H61" s="29"/>
      <c r="I61" s="29"/>
      <c r="J61" s="114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46</v>
      </c>
      <c r="E76" s="29"/>
      <c r="F76" s="113" t="s">
        <v>47</v>
      </c>
      <c r="G76" s="42" t="s">
        <v>46</v>
      </c>
      <c r="H76" s="29"/>
      <c r="I76" s="29"/>
      <c r="J76" s="114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66" t="str">
        <f>E7</f>
        <v>Spišská Nová Ves OÚ, rekonštrukcia kotolne</v>
      </c>
      <c r="F85" s="267"/>
      <c r="G85" s="267"/>
      <c r="H85" s="26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6"/>
      <c r="B87" s="27"/>
      <c r="C87" s="26"/>
      <c r="D87" s="26"/>
      <c r="E87" s="266" t="s">
        <v>101</v>
      </c>
      <c r="F87" s="265"/>
      <c r="G87" s="265"/>
      <c r="H87" s="26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102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24" t="str">
        <f>E11</f>
        <v>2 - Vzduchotechnika</v>
      </c>
      <c r="F89" s="265"/>
      <c r="G89" s="265"/>
      <c r="H89" s="26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Spišská Nová Ves, Markušovská cesta č. 1, 052 01 Spišská Nová Ves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Pribinova 2, 812 72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 t="str">
        <f>E26</f>
        <v/>
      </c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105</v>
      </c>
      <c r="D96" s="107"/>
      <c r="E96" s="107"/>
      <c r="F96" s="107"/>
      <c r="G96" s="107"/>
      <c r="H96" s="107"/>
      <c r="I96" s="107"/>
      <c r="J96" s="116" t="s">
        <v>106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>
      <c r="A98" s="26"/>
      <c r="B98" s="27"/>
      <c r="C98" s="117" t="s">
        <v>107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108</v>
      </c>
    </row>
    <row r="99" spans="1:47" s="9" customFormat="1" ht="24.95" customHeight="1">
      <c r="B99" s="118"/>
      <c r="D99" s="119" t="s">
        <v>118</v>
      </c>
      <c r="E99" s="120"/>
      <c r="F99" s="120"/>
      <c r="G99" s="120"/>
      <c r="H99" s="120"/>
      <c r="I99" s="120"/>
      <c r="J99" s="121"/>
      <c r="L99" s="118"/>
    </row>
    <row r="100" spans="1:47" s="10" customFormat="1" ht="19.899999999999999" customHeight="1">
      <c r="B100" s="122"/>
      <c r="D100" s="123" t="s">
        <v>657</v>
      </c>
      <c r="E100" s="124"/>
      <c r="F100" s="124"/>
      <c r="G100" s="124"/>
      <c r="H100" s="124"/>
      <c r="I100" s="124"/>
      <c r="J100" s="125"/>
      <c r="L100" s="122"/>
    </row>
    <row r="101" spans="1:47" s="10" customFormat="1" ht="19.899999999999999" customHeight="1">
      <c r="B101" s="122"/>
      <c r="D101" s="123" t="s">
        <v>658</v>
      </c>
      <c r="E101" s="124"/>
      <c r="F101" s="124"/>
      <c r="G101" s="124"/>
      <c r="H101" s="124"/>
      <c r="I101" s="124"/>
      <c r="J101" s="125"/>
      <c r="L101" s="122"/>
    </row>
    <row r="102" spans="1:47" s="2" customFormat="1" ht="21.75" customHeight="1">
      <c r="A102" s="26"/>
      <c r="B102" s="27"/>
      <c r="C102" s="26"/>
      <c r="D102" s="26"/>
      <c r="E102" s="26"/>
      <c r="F102" s="26"/>
      <c r="G102" s="26"/>
      <c r="H102" s="26"/>
      <c r="I102" s="26"/>
      <c r="J102" s="26"/>
      <c r="K102" s="26"/>
      <c r="L102" s="39"/>
      <c r="S102" s="26"/>
      <c r="T102" s="26"/>
      <c r="U102" s="26"/>
      <c r="V102" s="26"/>
      <c r="W102" s="26"/>
      <c r="X102" s="26"/>
      <c r="Y102" s="26"/>
      <c r="Z102" s="26"/>
      <c r="AA102" s="26"/>
      <c r="AB102" s="26"/>
      <c r="AC102" s="26"/>
      <c r="AD102" s="26"/>
      <c r="AE102" s="26"/>
    </row>
    <row r="103" spans="1:47" s="2" customFormat="1" ht="6.95" customHeight="1">
      <c r="A103" s="26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39"/>
      <c r="S103" s="26"/>
      <c r="T103" s="26"/>
      <c r="U103" s="26"/>
      <c r="V103" s="26"/>
      <c r="W103" s="26"/>
      <c r="X103" s="26"/>
      <c r="Y103" s="26"/>
      <c r="Z103" s="26"/>
      <c r="AA103" s="26"/>
      <c r="AB103" s="26"/>
      <c r="AC103" s="26"/>
      <c r="AD103" s="26"/>
      <c r="AE103" s="26"/>
    </row>
    <row r="107" spans="1:47" s="2" customFormat="1" ht="6.95" customHeight="1">
      <c r="A107" s="26"/>
      <c r="B107" s="46"/>
      <c r="C107" s="47"/>
      <c r="D107" s="47"/>
      <c r="E107" s="47"/>
      <c r="F107" s="47"/>
      <c r="G107" s="47"/>
      <c r="H107" s="47"/>
      <c r="I107" s="47"/>
      <c r="J107" s="47"/>
      <c r="K107" s="47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08" spans="1:47" s="2" customFormat="1" ht="24.95" customHeight="1">
      <c r="A108" s="26"/>
      <c r="B108" s="27"/>
      <c r="C108" s="18" t="s">
        <v>130</v>
      </c>
      <c r="D108" s="26"/>
      <c r="E108" s="26"/>
      <c r="F108" s="26"/>
      <c r="G108" s="26"/>
      <c r="H108" s="26"/>
      <c r="I108" s="26"/>
      <c r="J108" s="26"/>
      <c r="K108" s="26"/>
      <c r="L108" s="39"/>
      <c r="S108" s="26"/>
      <c r="T108" s="26"/>
      <c r="U108" s="26"/>
      <c r="V108" s="26"/>
      <c r="W108" s="26"/>
      <c r="X108" s="26"/>
      <c r="Y108" s="26"/>
      <c r="Z108" s="26"/>
      <c r="AA108" s="26"/>
      <c r="AB108" s="26"/>
      <c r="AC108" s="26"/>
      <c r="AD108" s="26"/>
      <c r="AE108" s="26"/>
    </row>
    <row r="109" spans="1:47" s="2" customFormat="1" ht="6.9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12" customHeight="1">
      <c r="A110" s="26"/>
      <c r="B110" s="27"/>
      <c r="C110" s="23" t="s">
        <v>13</v>
      </c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16.5" customHeight="1">
      <c r="A111" s="26"/>
      <c r="B111" s="27"/>
      <c r="C111" s="26"/>
      <c r="D111" s="26"/>
      <c r="E111" s="266" t="str">
        <f>E7</f>
        <v>Spišská Nová Ves OÚ, rekonštrukcia kotolne</v>
      </c>
      <c r="F111" s="267"/>
      <c r="G111" s="267"/>
      <c r="H111" s="267"/>
      <c r="I111" s="26"/>
      <c r="J111" s="26"/>
      <c r="K111" s="26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1" customFormat="1" ht="12" customHeight="1">
      <c r="B112" s="17"/>
      <c r="C112" s="23" t="s">
        <v>100</v>
      </c>
      <c r="L112" s="17"/>
    </row>
    <row r="113" spans="1:65" s="2" customFormat="1" ht="16.5" customHeight="1">
      <c r="A113" s="26"/>
      <c r="B113" s="27"/>
      <c r="C113" s="26"/>
      <c r="D113" s="26"/>
      <c r="E113" s="266" t="s">
        <v>101</v>
      </c>
      <c r="F113" s="265"/>
      <c r="G113" s="265"/>
      <c r="H113" s="265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5" s="2" customFormat="1" ht="12" customHeight="1">
      <c r="A114" s="26"/>
      <c r="B114" s="27"/>
      <c r="C114" s="23" t="s">
        <v>102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5" s="2" customFormat="1" ht="16.5" customHeight="1">
      <c r="A115" s="26"/>
      <c r="B115" s="27"/>
      <c r="C115" s="26"/>
      <c r="D115" s="26"/>
      <c r="E115" s="224" t="str">
        <f>E11</f>
        <v>2 - Vzduchotechnika</v>
      </c>
      <c r="F115" s="265"/>
      <c r="G115" s="265"/>
      <c r="H115" s="265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5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65" s="2" customFormat="1" ht="12" customHeight="1">
      <c r="A117" s="26"/>
      <c r="B117" s="27"/>
      <c r="C117" s="23" t="s">
        <v>17</v>
      </c>
      <c r="D117" s="26"/>
      <c r="E117" s="26"/>
      <c r="F117" s="21" t="str">
        <f>F14</f>
        <v>Spišská Nová Ves, Markušovská cesta č. 1, 052 01 Spišská Nová Ves</v>
      </c>
      <c r="G117" s="26"/>
      <c r="H117" s="26"/>
      <c r="I117" s="23" t="s">
        <v>19</v>
      </c>
      <c r="J117" s="52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5" s="2" customFormat="1" ht="6.95" customHeight="1">
      <c r="A118" s="26"/>
      <c r="B118" s="27"/>
      <c r="C118" s="26"/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5" s="2" customFormat="1" ht="15.2" customHeight="1">
      <c r="A119" s="26"/>
      <c r="B119" s="27"/>
      <c r="C119" s="23" t="s">
        <v>20</v>
      </c>
      <c r="D119" s="26"/>
      <c r="E119" s="26"/>
      <c r="F119" s="21" t="str">
        <f>E17</f>
        <v>Ministerstvo vnútra SR, Pribinova 2, 812 72 Bratislava</v>
      </c>
      <c r="G119" s="26"/>
      <c r="H119" s="26"/>
      <c r="I119" s="23" t="s">
        <v>26</v>
      </c>
      <c r="J119" s="24" t="str">
        <f>E23</f>
        <v>KApAR, s.r.o., Prešov</v>
      </c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5" s="2" customFormat="1" ht="15.2" customHeight="1">
      <c r="A120" s="26"/>
      <c r="B120" s="27"/>
      <c r="C120" s="23" t="s">
        <v>24</v>
      </c>
      <c r="D120" s="26"/>
      <c r="E120" s="26"/>
      <c r="F120" s="21" t="str">
        <f>IF(E20="","",E20)</f>
        <v xml:space="preserve"> </v>
      </c>
      <c r="G120" s="26"/>
      <c r="H120" s="26"/>
      <c r="I120" s="23" t="s">
        <v>29</v>
      </c>
      <c r="J120" s="24" t="str">
        <f>E26</f>
        <v/>
      </c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5" s="2" customFormat="1" ht="10.35" customHeight="1">
      <c r="A121" s="26"/>
      <c r="B121" s="27"/>
      <c r="C121" s="26"/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5" s="11" customFormat="1" ht="29.25" customHeight="1">
      <c r="A122" s="126"/>
      <c r="B122" s="127"/>
      <c r="C122" s="128" t="s">
        <v>131</v>
      </c>
      <c r="D122" s="129" t="s">
        <v>56</v>
      </c>
      <c r="E122" s="129" t="s">
        <v>52</v>
      </c>
      <c r="F122" s="129" t="s">
        <v>53</v>
      </c>
      <c r="G122" s="129" t="s">
        <v>132</v>
      </c>
      <c r="H122" s="129" t="s">
        <v>133</v>
      </c>
      <c r="I122" s="129" t="s">
        <v>134</v>
      </c>
      <c r="J122" s="130" t="s">
        <v>106</v>
      </c>
      <c r="K122" s="131" t="s">
        <v>135</v>
      </c>
      <c r="L122" s="132"/>
      <c r="M122" s="59" t="s">
        <v>1</v>
      </c>
      <c r="N122" s="60" t="s">
        <v>35</v>
      </c>
      <c r="O122" s="60" t="s">
        <v>136</v>
      </c>
      <c r="P122" s="60" t="s">
        <v>137</v>
      </c>
      <c r="Q122" s="60" t="s">
        <v>138</v>
      </c>
      <c r="R122" s="60" t="s">
        <v>139</v>
      </c>
      <c r="S122" s="60" t="s">
        <v>140</v>
      </c>
      <c r="T122" s="61" t="s">
        <v>141</v>
      </c>
      <c r="U122" s="126"/>
      <c r="V122" s="126"/>
      <c r="W122" s="126"/>
      <c r="X122" s="126"/>
      <c r="Y122" s="126"/>
      <c r="Z122" s="126"/>
      <c r="AA122" s="126"/>
      <c r="AB122" s="126"/>
      <c r="AC122" s="126"/>
      <c r="AD122" s="126"/>
      <c r="AE122" s="126"/>
    </row>
    <row r="123" spans="1:65" s="2" customFormat="1" ht="22.7" customHeight="1">
      <c r="A123" s="26"/>
      <c r="B123" s="27"/>
      <c r="C123" s="66" t="s">
        <v>107</v>
      </c>
      <c r="D123" s="26"/>
      <c r="E123" s="26"/>
      <c r="F123" s="26"/>
      <c r="G123" s="26"/>
      <c r="H123" s="26"/>
      <c r="I123" s="26"/>
      <c r="J123" s="133"/>
      <c r="K123" s="26"/>
      <c r="L123" s="27"/>
      <c r="M123" s="62"/>
      <c r="N123" s="53"/>
      <c r="O123" s="63"/>
      <c r="P123" s="134">
        <f>P124</f>
        <v>0</v>
      </c>
      <c r="Q123" s="63"/>
      <c r="R123" s="134">
        <f>R124</f>
        <v>0</v>
      </c>
      <c r="S123" s="63"/>
      <c r="T123" s="135">
        <f>T124</f>
        <v>0</v>
      </c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  <c r="AT123" s="14" t="s">
        <v>70</v>
      </c>
      <c r="AU123" s="14" t="s">
        <v>108</v>
      </c>
      <c r="BK123" s="136">
        <f>BK124</f>
        <v>0</v>
      </c>
    </row>
    <row r="124" spans="1:65" s="12" customFormat="1" ht="25.9" customHeight="1">
      <c r="B124" s="137"/>
      <c r="D124" s="138" t="s">
        <v>70</v>
      </c>
      <c r="E124" s="139" t="s">
        <v>476</v>
      </c>
      <c r="F124" s="139" t="s">
        <v>477</v>
      </c>
      <c r="J124" s="140"/>
      <c r="L124" s="137"/>
      <c r="M124" s="141"/>
      <c r="N124" s="142"/>
      <c r="O124" s="142"/>
      <c r="P124" s="143">
        <f>P125+P149</f>
        <v>0</v>
      </c>
      <c r="Q124" s="142"/>
      <c r="R124" s="143">
        <f>R125+R149</f>
        <v>0</v>
      </c>
      <c r="S124" s="142"/>
      <c r="T124" s="144">
        <f>T125+T149</f>
        <v>0</v>
      </c>
      <c r="AR124" s="138" t="s">
        <v>83</v>
      </c>
      <c r="AT124" s="145" t="s">
        <v>70</v>
      </c>
      <c r="AU124" s="145" t="s">
        <v>71</v>
      </c>
      <c r="AY124" s="138" t="s">
        <v>144</v>
      </c>
      <c r="BK124" s="146">
        <f>BK125+BK149</f>
        <v>0</v>
      </c>
    </row>
    <row r="125" spans="1:65" s="12" customFormat="1" ht="22.7" customHeight="1">
      <c r="B125" s="137"/>
      <c r="D125" s="138" t="s">
        <v>70</v>
      </c>
      <c r="E125" s="147" t="s">
        <v>659</v>
      </c>
      <c r="F125" s="147" t="s">
        <v>660</v>
      </c>
      <c r="J125" s="148"/>
      <c r="L125" s="137"/>
      <c r="M125" s="141"/>
      <c r="N125" s="142"/>
      <c r="O125" s="142"/>
      <c r="P125" s="143">
        <f>SUM(P126:P148)</f>
        <v>0</v>
      </c>
      <c r="Q125" s="142"/>
      <c r="R125" s="143">
        <f>SUM(R126:R148)</f>
        <v>0</v>
      </c>
      <c r="S125" s="142"/>
      <c r="T125" s="144">
        <f>SUM(T126:T148)</f>
        <v>0</v>
      </c>
      <c r="AR125" s="138" t="s">
        <v>78</v>
      </c>
      <c r="AT125" s="145" t="s">
        <v>70</v>
      </c>
      <c r="AU125" s="145" t="s">
        <v>78</v>
      </c>
      <c r="AY125" s="138" t="s">
        <v>144</v>
      </c>
      <c r="BK125" s="146">
        <f>SUM(BK126:BK148)</f>
        <v>0</v>
      </c>
    </row>
    <row r="126" spans="1:65" s="2" customFormat="1" ht="33" customHeight="1">
      <c r="A126" s="26"/>
      <c r="B126" s="149"/>
      <c r="C126" s="150" t="s">
        <v>78</v>
      </c>
      <c r="D126" s="150" t="s">
        <v>146</v>
      </c>
      <c r="E126" s="151" t="s">
        <v>661</v>
      </c>
      <c r="F126" s="152" t="s">
        <v>1835</v>
      </c>
      <c r="G126" s="153" t="s">
        <v>662</v>
      </c>
      <c r="H126" s="154">
        <v>1</v>
      </c>
      <c r="I126" s="155"/>
      <c r="J126" s="155"/>
      <c r="K126" s="156"/>
      <c r="L126" s="27"/>
      <c r="M126" s="157" t="s">
        <v>1</v>
      </c>
      <c r="N126" s="158" t="s">
        <v>37</v>
      </c>
      <c r="O126" s="159">
        <v>0</v>
      </c>
      <c r="P126" s="159">
        <f>O126*H126</f>
        <v>0</v>
      </c>
      <c r="Q126" s="159">
        <v>0</v>
      </c>
      <c r="R126" s="159">
        <f>Q126*H126</f>
        <v>0</v>
      </c>
      <c r="S126" s="159">
        <v>0</v>
      </c>
      <c r="T126" s="160">
        <f>S126*H126</f>
        <v>0</v>
      </c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  <c r="AR126" s="161" t="s">
        <v>90</v>
      </c>
      <c r="AT126" s="161" t="s">
        <v>146</v>
      </c>
      <c r="AU126" s="161" t="s">
        <v>83</v>
      </c>
      <c r="AY126" s="14" t="s">
        <v>144</v>
      </c>
      <c r="BE126" s="162">
        <f>IF(N126="základná",J126,0)</f>
        <v>0</v>
      </c>
      <c r="BF126" s="162">
        <f>IF(N126="znížená",J126,0)</f>
        <v>0</v>
      </c>
      <c r="BG126" s="162">
        <f>IF(N126="zákl. prenesená",J126,0)</f>
        <v>0</v>
      </c>
      <c r="BH126" s="162">
        <f>IF(N126="zníž. prenesená",J126,0)</f>
        <v>0</v>
      </c>
      <c r="BI126" s="162">
        <f>IF(N126="nulová",J126,0)</f>
        <v>0</v>
      </c>
      <c r="BJ126" s="14" t="s">
        <v>83</v>
      </c>
      <c r="BK126" s="162">
        <f>ROUND(I126*H126,2)</f>
        <v>0</v>
      </c>
      <c r="BL126" s="14" t="s">
        <v>90</v>
      </c>
      <c r="BM126" s="161" t="s">
        <v>83</v>
      </c>
    </row>
    <row r="127" spans="1:65" s="2" customFormat="1" ht="156">
      <c r="A127" s="26"/>
      <c r="B127" s="27"/>
      <c r="C127" s="26"/>
      <c r="D127" s="177" t="s">
        <v>663</v>
      </c>
      <c r="E127" s="26"/>
      <c r="F127" s="178" t="s">
        <v>664</v>
      </c>
      <c r="G127" s="26"/>
      <c r="H127" s="26"/>
      <c r="I127" s="26"/>
      <c r="J127" s="26"/>
      <c r="K127" s="26"/>
      <c r="L127" s="27"/>
      <c r="M127" s="179"/>
      <c r="N127" s="180"/>
      <c r="O127" s="55"/>
      <c r="P127" s="55"/>
      <c r="Q127" s="55"/>
      <c r="R127" s="55"/>
      <c r="S127" s="55"/>
      <c r="T127" s="5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663</v>
      </c>
      <c r="AU127" s="14" t="s">
        <v>83</v>
      </c>
    </row>
    <row r="128" spans="1:65" s="2" customFormat="1" ht="24.2" customHeight="1">
      <c r="A128" s="26"/>
      <c r="B128" s="149"/>
      <c r="C128" s="150" t="s">
        <v>83</v>
      </c>
      <c r="D128" s="150" t="s">
        <v>146</v>
      </c>
      <c r="E128" s="151" t="s">
        <v>665</v>
      </c>
      <c r="F128" s="152" t="s">
        <v>666</v>
      </c>
      <c r="G128" s="153" t="s">
        <v>662</v>
      </c>
      <c r="H128" s="154">
        <v>1</v>
      </c>
      <c r="I128" s="155"/>
      <c r="J128" s="155"/>
      <c r="K128" s="156"/>
      <c r="L128" s="27"/>
      <c r="M128" s="157" t="s">
        <v>1</v>
      </c>
      <c r="N128" s="158" t="s">
        <v>37</v>
      </c>
      <c r="O128" s="159">
        <v>0</v>
      </c>
      <c r="P128" s="159">
        <f>O128*H128</f>
        <v>0</v>
      </c>
      <c r="Q128" s="159">
        <v>0</v>
      </c>
      <c r="R128" s="159">
        <f>Q128*H128</f>
        <v>0</v>
      </c>
      <c r="S128" s="159">
        <v>0</v>
      </c>
      <c r="T128" s="160">
        <f>S128*H128</f>
        <v>0</v>
      </c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  <c r="AR128" s="161" t="s">
        <v>90</v>
      </c>
      <c r="AT128" s="161" t="s">
        <v>146</v>
      </c>
      <c r="AU128" s="161" t="s">
        <v>83</v>
      </c>
      <c r="AY128" s="14" t="s">
        <v>144</v>
      </c>
      <c r="BE128" s="162">
        <f>IF(N128="základná",J128,0)</f>
        <v>0</v>
      </c>
      <c r="BF128" s="162">
        <f>IF(N128="znížená",J128,0)</f>
        <v>0</v>
      </c>
      <c r="BG128" s="162">
        <f>IF(N128="zákl. prenesená",J128,0)</f>
        <v>0</v>
      </c>
      <c r="BH128" s="162">
        <f>IF(N128="zníž. prenesená",J128,0)</f>
        <v>0</v>
      </c>
      <c r="BI128" s="162">
        <f>IF(N128="nulová",J128,0)</f>
        <v>0</v>
      </c>
      <c r="BJ128" s="14" t="s">
        <v>83</v>
      </c>
      <c r="BK128" s="162">
        <f>ROUND(I128*H128,2)</f>
        <v>0</v>
      </c>
      <c r="BL128" s="14" t="s">
        <v>90</v>
      </c>
      <c r="BM128" s="161" t="s">
        <v>90</v>
      </c>
    </row>
    <row r="129" spans="1:65" s="2" customFormat="1" ht="21.75" customHeight="1">
      <c r="A129" s="26"/>
      <c r="B129" s="149"/>
      <c r="C129" s="150" t="s">
        <v>87</v>
      </c>
      <c r="D129" s="150" t="s">
        <v>146</v>
      </c>
      <c r="E129" s="151" t="s">
        <v>667</v>
      </c>
      <c r="F129" s="152" t="s">
        <v>1948</v>
      </c>
      <c r="G129" s="153" t="s">
        <v>264</v>
      </c>
      <c r="H129" s="154">
        <v>2</v>
      </c>
      <c r="I129" s="155"/>
      <c r="J129" s="155"/>
      <c r="K129" s="156"/>
      <c r="L129" s="27"/>
      <c r="M129" s="157" t="s">
        <v>1</v>
      </c>
      <c r="N129" s="158" t="s">
        <v>37</v>
      </c>
      <c r="O129" s="159">
        <v>0</v>
      </c>
      <c r="P129" s="159">
        <f>O129*H129</f>
        <v>0</v>
      </c>
      <c r="Q129" s="159">
        <v>0</v>
      </c>
      <c r="R129" s="159">
        <f>Q129*H129</f>
        <v>0</v>
      </c>
      <c r="S129" s="159">
        <v>0</v>
      </c>
      <c r="T129" s="160">
        <f>S129*H129</f>
        <v>0</v>
      </c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  <c r="AR129" s="161" t="s">
        <v>90</v>
      </c>
      <c r="AT129" s="161" t="s">
        <v>146</v>
      </c>
      <c r="AU129" s="161" t="s">
        <v>83</v>
      </c>
      <c r="AY129" s="14" t="s">
        <v>144</v>
      </c>
      <c r="BE129" s="162">
        <f>IF(N129="základná",J129,0)</f>
        <v>0</v>
      </c>
      <c r="BF129" s="162">
        <f>IF(N129="znížená",J129,0)</f>
        <v>0</v>
      </c>
      <c r="BG129" s="162">
        <f>IF(N129="zákl. prenesená",J129,0)</f>
        <v>0</v>
      </c>
      <c r="BH129" s="162">
        <f>IF(N129="zníž. prenesená",J129,0)</f>
        <v>0</v>
      </c>
      <c r="BI129" s="162">
        <f>IF(N129="nulová",J129,0)</f>
        <v>0</v>
      </c>
      <c r="BJ129" s="14" t="s">
        <v>83</v>
      </c>
      <c r="BK129" s="162">
        <f>ROUND(I129*H129,2)</f>
        <v>0</v>
      </c>
      <c r="BL129" s="14" t="s">
        <v>90</v>
      </c>
      <c r="BM129" s="161" t="s">
        <v>96</v>
      </c>
    </row>
    <row r="130" spans="1:65" s="2" customFormat="1" ht="19.5">
      <c r="A130" s="26"/>
      <c r="B130" s="27"/>
      <c r="C130" s="26"/>
      <c r="D130" s="177" t="s">
        <v>663</v>
      </c>
      <c r="E130" s="26"/>
      <c r="F130" s="178" t="s">
        <v>668</v>
      </c>
      <c r="G130" s="26"/>
      <c r="H130" s="26"/>
      <c r="I130" s="26"/>
      <c r="J130" s="26"/>
      <c r="K130" s="26"/>
      <c r="L130" s="27"/>
      <c r="M130" s="179"/>
      <c r="N130" s="180"/>
      <c r="O130" s="55"/>
      <c r="P130" s="55"/>
      <c r="Q130" s="55"/>
      <c r="R130" s="55"/>
      <c r="S130" s="55"/>
      <c r="T130" s="56"/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663</v>
      </c>
      <c r="AU130" s="14" t="s">
        <v>83</v>
      </c>
    </row>
    <row r="131" spans="1:65" s="2" customFormat="1" ht="24.2" customHeight="1">
      <c r="A131" s="26"/>
      <c r="B131" s="149"/>
      <c r="C131" s="150" t="s">
        <v>90</v>
      </c>
      <c r="D131" s="150" t="s">
        <v>146</v>
      </c>
      <c r="E131" s="151" t="s">
        <v>669</v>
      </c>
      <c r="F131" s="152" t="s">
        <v>1836</v>
      </c>
      <c r="G131" s="153" t="s">
        <v>264</v>
      </c>
      <c r="H131" s="154">
        <v>2</v>
      </c>
      <c r="I131" s="155"/>
      <c r="J131" s="155"/>
      <c r="K131" s="156"/>
      <c r="L131" s="27"/>
      <c r="M131" s="157" t="s">
        <v>1</v>
      </c>
      <c r="N131" s="158" t="s">
        <v>37</v>
      </c>
      <c r="O131" s="159">
        <v>0</v>
      </c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90</v>
      </c>
      <c r="AT131" s="161" t="s">
        <v>146</v>
      </c>
      <c r="AU131" s="161" t="s">
        <v>83</v>
      </c>
      <c r="AY131" s="14" t="s">
        <v>144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83</v>
      </c>
      <c r="BK131" s="162">
        <f>ROUND(I131*H131,2)</f>
        <v>0</v>
      </c>
      <c r="BL131" s="14" t="s">
        <v>90</v>
      </c>
      <c r="BM131" s="161" t="s">
        <v>172</v>
      </c>
    </row>
    <row r="132" spans="1:65" s="2" customFormat="1" ht="19.5">
      <c r="A132" s="26"/>
      <c r="B132" s="27"/>
      <c r="C132" s="26"/>
      <c r="D132" s="177" t="s">
        <v>663</v>
      </c>
      <c r="E132" s="26"/>
      <c r="F132" s="178" t="s">
        <v>668</v>
      </c>
      <c r="G132" s="26"/>
      <c r="H132" s="26"/>
      <c r="I132" s="26"/>
      <c r="J132" s="26"/>
      <c r="K132" s="26"/>
      <c r="L132" s="27"/>
      <c r="M132" s="179"/>
      <c r="N132" s="180"/>
      <c r="O132" s="55"/>
      <c r="P132" s="55"/>
      <c r="Q132" s="55"/>
      <c r="R132" s="55"/>
      <c r="S132" s="55"/>
      <c r="T132" s="5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663</v>
      </c>
      <c r="AU132" s="14" t="s">
        <v>83</v>
      </c>
    </row>
    <row r="133" spans="1:65" s="2" customFormat="1" ht="24.2" customHeight="1">
      <c r="A133" s="26"/>
      <c r="B133" s="149"/>
      <c r="C133" s="150" t="s">
        <v>93</v>
      </c>
      <c r="D133" s="150" t="s">
        <v>146</v>
      </c>
      <c r="E133" s="151" t="s">
        <v>670</v>
      </c>
      <c r="F133" s="152" t="s">
        <v>1837</v>
      </c>
      <c r="G133" s="153" t="s">
        <v>662</v>
      </c>
      <c r="H133" s="154">
        <v>6</v>
      </c>
      <c r="I133" s="155"/>
      <c r="J133" s="155"/>
      <c r="K133" s="156"/>
      <c r="L133" s="27"/>
      <c r="M133" s="157" t="s">
        <v>1</v>
      </c>
      <c r="N133" s="158" t="s">
        <v>37</v>
      </c>
      <c r="O133" s="159">
        <v>0</v>
      </c>
      <c r="P133" s="159">
        <f>O133*H133</f>
        <v>0</v>
      </c>
      <c r="Q133" s="159">
        <v>0</v>
      </c>
      <c r="R133" s="159">
        <f>Q133*H133</f>
        <v>0</v>
      </c>
      <c r="S133" s="159">
        <v>0</v>
      </c>
      <c r="T133" s="160">
        <f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90</v>
      </c>
      <c r="AT133" s="161" t="s">
        <v>146</v>
      </c>
      <c r="AU133" s="161" t="s">
        <v>83</v>
      </c>
      <c r="AY133" s="14" t="s">
        <v>144</v>
      </c>
      <c r="BE133" s="162">
        <f>IF(N133="základná",J133,0)</f>
        <v>0</v>
      </c>
      <c r="BF133" s="162">
        <f>IF(N133="znížená",J133,0)</f>
        <v>0</v>
      </c>
      <c r="BG133" s="162">
        <f>IF(N133="zákl. prenesená",J133,0)</f>
        <v>0</v>
      </c>
      <c r="BH133" s="162">
        <f>IF(N133="zníž. prenesená",J133,0)</f>
        <v>0</v>
      </c>
      <c r="BI133" s="162">
        <f>IF(N133="nulová",J133,0)</f>
        <v>0</v>
      </c>
      <c r="BJ133" s="14" t="s">
        <v>83</v>
      </c>
      <c r="BK133" s="162">
        <f>ROUND(I133*H133,2)</f>
        <v>0</v>
      </c>
      <c r="BL133" s="14" t="s">
        <v>90</v>
      </c>
      <c r="BM133" s="161" t="s">
        <v>180</v>
      </c>
    </row>
    <row r="134" spans="1:65" s="2" customFormat="1" ht="29.25">
      <c r="A134" s="26"/>
      <c r="B134" s="27"/>
      <c r="C134" s="26"/>
      <c r="D134" s="177" t="s">
        <v>663</v>
      </c>
      <c r="E134" s="26"/>
      <c r="F134" s="178" t="s">
        <v>671</v>
      </c>
      <c r="G134" s="26"/>
      <c r="H134" s="26"/>
      <c r="I134" s="26"/>
      <c r="J134" s="26"/>
      <c r="K134" s="26"/>
      <c r="L134" s="27"/>
      <c r="M134" s="179"/>
      <c r="N134" s="180"/>
      <c r="O134" s="55"/>
      <c r="P134" s="55"/>
      <c r="Q134" s="55"/>
      <c r="R134" s="55"/>
      <c r="S134" s="55"/>
      <c r="T134" s="56"/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T134" s="14" t="s">
        <v>663</v>
      </c>
      <c r="AU134" s="14" t="s">
        <v>83</v>
      </c>
    </row>
    <row r="135" spans="1:65" s="2" customFormat="1" ht="24.2" customHeight="1">
      <c r="A135" s="26"/>
      <c r="B135" s="149"/>
      <c r="C135" s="150" t="s">
        <v>96</v>
      </c>
      <c r="D135" s="150" t="s">
        <v>146</v>
      </c>
      <c r="E135" s="151" t="s">
        <v>672</v>
      </c>
      <c r="F135" s="152" t="s">
        <v>1837</v>
      </c>
      <c r="G135" s="153" t="s">
        <v>662</v>
      </c>
      <c r="H135" s="154">
        <v>6</v>
      </c>
      <c r="I135" s="155"/>
      <c r="J135" s="155"/>
      <c r="K135" s="156"/>
      <c r="L135" s="27"/>
      <c r="M135" s="157" t="s">
        <v>1</v>
      </c>
      <c r="N135" s="158" t="s">
        <v>37</v>
      </c>
      <c r="O135" s="159">
        <v>0</v>
      </c>
      <c r="P135" s="159">
        <f>O135*H135</f>
        <v>0</v>
      </c>
      <c r="Q135" s="159">
        <v>0</v>
      </c>
      <c r="R135" s="159">
        <f>Q135*H135</f>
        <v>0</v>
      </c>
      <c r="S135" s="159">
        <v>0</v>
      </c>
      <c r="T135" s="160">
        <f>S135*H135</f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90</v>
      </c>
      <c r="AT135" s="161" t="s">
        <v>146</v>
      </c>
      <c r="AU135" s="161" t="s">
        <v>83</v>
      </c>
      <c r="AY135" s="14" t="s">
        <v>144</v>
      </c>
      <c r="BE135" s="162">
        <f>IF(N135="základná",J135,0)</f>
        <v>0</v>
      </c>
      <c r="BF135" s="162">
        <f>IF(N135="znížená",J135,0)</f>
        <v>0</v>
      </c>
      <c r="BG135" s="162">
        <f>IF(N135="zákl. prenesená",J135,0)</f>
        <v>0</v>
      </c>
      <c r="BH135" s="162">
        <f>IF(N135="zníž. prenesená",J135,0)</f>
        <v>0</v>
      </c>
      <c r="BI135" s="162">
        <f>IF(N135="nulová",J135,0)</f>
        <v>0</v>
      </c>
      <c r="BJ135" s="14" t="s">
        <v>83</v>
      </c>
      <c r="BK135" s="162">
        <f>ROUND(I135*H135,2)</f>
        <v>0</v>
      </c>
      <c r="BL135" s="14" t="s">
        <v>90</v>
      </c>
      <c r="BM135" s="161" t="s">
        <v>188</v>
      </c>
    </row>
    <row r="136" spans="1:65" s="2" customFormat="1" ht="29.25">
      <c r="A136" s="26"/>
      <c r="B136" s="27"/>
      <c r="C136" s="26"/>
      <c r="D136" s="177" t="s">
        <v>663</v>
      </c>
      <c r="E136" s="26"/>
      <c r="F136" s="178" t="s">
        <v>673</v>
      </c>
      <c r="G136" s="26"/>
      <c r="H136" s="26"/>
      <c r="I136" s="26"/>
      <c r="J136" s="26"/>
      <c r="K136" s="26"/>
      <c r="L136" s="27"/>
      <c r="M136" s="179"/>
      <c r="N136" s="180"/>
      <c r="O136" s="55"/>
      <c r="P136" s="55"/>
      <c r="Q136" s="55"/>
      <c r="R136" s="55"/>
      <c r="S136" s="55"/>
      <c r="T136" s="56"/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T136" s="14" t="s">
        <v>663</v>
      </c>
      <c r="AU136" s="14" t="s">
        <v>83</v>
      </c>
    </row>
    <row r="137" spans="1:65" s="2" customFormat="1" ht="33" customHeight="1">
      <c r="A137" s="26"/>
      <c r="B137" s="149"/>
      <c r="C137" s="150" t="s">
        <v>168</v>
      </c>
      <c r="D137" s="150" t="s">
        <v>146</v>
      </c>
      <c r="E137" s="151" t="s">
        <v>674</v>
      </c>
      <c r="F137" s="152" t="s">
        <v>675</v>
      </c>
      <c r="G137" s="153" t="s">
        <v>163</v>
      </c>
      <c r="H137" s="154">
        <v>90</v>
      </c>
      <c r="I137" s="155"/>
      <c r="J137" s="155"/>
      <c r="K137" s="156"/>
      <c r="L137" s="27"/>
      <c r="M137" s="157" t="s">
        <v>1</v>
      </c>
      <c r="N137" s="158" t="s">
        <v>37</v>
      </c>
      <c r="O137" s="159">
        <v>0</v>
      </c>
      <c r="P137" s="159">
        <f t="shared" ref="P137:P146" si="0">O137*H137</f>
        <v>0</v>
      </c>
      <c r="Q137" s="159">
        <v>0</v>
      </c>
      <c r="R137" s="159">
        <f t="shared" ref="R137:R146" si="1">Q137*H137</f>
        <v>0</v>
      </c>
      <c r="S137" s="159">
        <v>0</v>
      </c>
      <c r="T137" s="160">
        <f t="shared" ref="T137:T146" si="2">S137*H137</f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90</v>
      </c>
      <c r="AT137" s="161" t="s">
        <v>146</v>
      </c>
      <c r="AU137" s="161" t="s">
        <v>83</v>
      </c>
      <c r="AY137" s="14" t="s">
        <v>144</v>
      </c>
      <c r="BE137" s="162">
        <f t="shared" ref="BE137:BE146" si="3">IF(N137="základná",J137,0)</f>
        <v>0</v>
      </c>
      <c r="BF137" s="162">
        <f t="shared" ref="BF137:BF146" si="4">IF(N137="znížená",J137,0)</f>
        <v>0</v>
      </c>
      <c r="BG137" s="162">
        <f t="shared" ref="BG137:BG146" si="5">IF(N137="zákl. prenesená",J137,0)</f>
        <v>0</v>
      </c>
      <c r="BH137" s="162">
        <f t="shared" ref="BH137:BH146" si="6">IF(N137="zníž. prenesená",J137,0)</f>
        <v>0</v>
      </c>
      <c r="BI137" s="162">
        <f t="shared" ref="BI137:BI146" si="7">IF(N137="nulová",J137,0)</f>
        <v>0</v>
      </c>
      <c r="BJ137" s="14" t="s">
        <v>83</v>
      </c>
      <c r="BK137" s="162">
        <f t="shared" ref="BK137:BK146" si="8">ROUND(I137*H137,2)</f>
        <v>0</v>
      </c>
      <c r="BL137" s="14" t="s">
        <v>90</v>
      </c>
      <c r="BM137" s="161" t="s">
        <v>199</v>
      </c>
    </row>
    <row r="138" spans="1:65" s="2" customFormat="1" ht="16.5" customHeight="1">
      <c r="A138" s="26"/>
      <c r="B138" s="149"/>
      <c r="C138" s="150" t="s">
        <v>172</v>
      </c>
      <c r="D138" s="150" t="s">
        <v>146</v>
      </c>
      <c r="E138" s="151" t="s">
        <v>676</v>
      </c>
      <c r="F138" s="152" t="s">
        <v>677</v>
      </c>
      <c r="G138" s="153" t="s">
        <v>163</v>
      </c>
      <c r="H138" s="154">
        <v>40</v>
      </c>
      <c r="I138" s="155"/>
      <c r="J138" s="155"/>
      <c r="K138" s="156"/>
      <c r="L138" s="27"/>
      <c r="M138" s="157" t="s">
        <v>1</v>
      </c>
      <c r="N138" s="158" t="s">
        <v>37</v>
      </c>
      <c r="O138" s="159">
        <v>0</v>
      </c>
      <c r="P138" s="159">
        <f t="shared" si="0"/>
        <v>0</v>
      </c>
      <c r="Q138" s="159">
        <v>0</v>
      </c>
      <c r="R138" s="159">
        <f t="shared" si="1"/>
        <v>0</v>
      </c>
      <c r="S138" s="159">
        <v>0</v>
      </c>
      <c r="T138" s="160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90</v>
      </c>
      <c r="AT138" s="161" t="s">
        <v>146</v>
      </c>
      <c r="AU138" s="161" t="s">
        <v>83</v>
      </c>
      <c r="AY138" s="14" t="s">
        <v>144</v>
      </c>
      <c r="BE138" s="162">
        <f t="shared" si="3"/>
        <v>0</v>
      </c>
      <c r="BF138" s="162">
        <f t="shared" si="4"/>
        <v>0</v>
      </c>
      <c r="BG138" s="162">
        <f t="shared" si="5"/>
        <v>0</v>
      </c>
      <c r="BH138" s="162">
        <f t="shared" si="6"/>
        <v>0</v>
      </c>
      <c r="BI138" s="162">
        <f t="shared" si="7"/>
        <v>0</v>
      </c>
      <c r="BJ138" s="14" t="s">
        <v>83</v>
      </c>
      <c r="BK138" s="162">
        <f t="shared" si="8"/>
        <v>0</v>
      </c>
      <c r="BL138" s="14" t="s">
        <v>90</v>
      </c>
      <c r="BM138" s="161" t="s">
        <v>207</v>
      </c>
    </row>
    <row r="139" spans="1:65" s="2" customFormat="1" ht="16.5" customHeight="1">
      <c r="A139" s="26"/>
      <c r="B139" s="149"/>
      <c r="C139" s="150" t="s">
        <v>176</v>
      </c>
      <c r="D139" s="150" t="s">
        <v>146</v>
      </c>
      <c r="E139" s="151" t="s">
        <v>678</v>
      </c>
      <c r="F139" s="152" t="s">
        <v>679</v>
      </c>
      <c r="G139" s="153" t="s">
        <v>163</v>
      </c>
      <c r="H139" s="154">
        <v>44</v>
      </c>
      <c r="I139" s="155"/>
      <c r="J139" s="155"/>
      <c r="K139" s="156"/>
      <c r="L139" s="27"/>
      <c r="M139" s="157" t="s">
        <v>1</v>
      </c>
      <c r="N139" s="158" t="s">
        <v>37</v>
      </c>
      <c r="O139" s="159">
        <v>0</v>
      </c>
      <c r="P139" s="159">
        <f t="shared" si="0"/>
        <v>0</v>
      </c>
      <c r="Q139" s="159">
        <v>0</v>
      </c>
      <c r="R139" s="159">
        <f t="shared" si="1"/>
        <v>0</v>
      </c>
      <c r="S139" s="159">
        <v>0</v>
      </c>
      <c r="T139" s="160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90</v>
      </c>
      <c r="AT139" s="161" t="s">
        <v>146</v>
      </c>
      <c r="AU139" s="161" t="s">
        <v>83</v>
      </c>
      <c r="AY139" s="14" t="s">
        <v>144</v>
      </c>
      <c r="BE139" s="162">
        <f t="shared" si="3"/>
        <v>0</v>
      </c>
      <c r="BF139" s="162">
        <f t="shared" si="4"/>
        <v>0</v>
      </c>
      <c r="BG139" s="162">
        <f t="shared" si="5"/>
        <v>0</v>
      </c>
      <c r="BH139" s="162">
        <f t="shared" si="6"/>
        <v>0</v>
      </c>
      <c r="BI139" s="162">
        <f t="shared" si="7"/>
        <v>0</v>
      </c>
      <c r="BJ139" s="14" t="s">
        <v>83</v>
      </c>
      <c r="BK139" s="162">
        <f t="shared" si="8"/>
        <v>0</v>
      </c>
      <c r="BL139" s="14" t="s">
        <v>90</v>
      </c>
      <c r="BM139" s="161" t="s">
        <v>216</v>
      </c>
    </row>
    <row r="140" spans="1:65" s="2" customFormat="1" ht="16.5" customHeight="1">
      <c r="A140" s="26"/>
      <c r="B140" s="149"/>
      <c r="C140" s="150" t="s">
        <v>180</v>
      </c>
      <c r="D140" s="150" t="s">
        <v>146</v>
      </c>
      <c r="E140" s="151" t="s">
        <v>680</v>
      </c>
      <c r="F140" s="152" t="s">
        <v>681</v>
      </c>
      <c r="G140" s="153" t="s">
        <v>163</v>
      </c>
      <c r="H140" s="154">
        <v>8</v>
      </c>
      <c r="I140" s="155"/>
      <c r="J140" s="155"/>
      <c r="K140" s="156"/>
      <c r="L140" s="27"/>
      <c r="M140" s="157" t="s">
        <v>1</v>
      </c>
      <c r="N140" s="158" t="s">
        <v>37</v>
      </c>
      <c r="O140" s="159">
        <v>0</v>
      </c>
      <c r="P140" s="159">
        <f t="shared" si="0"/>
        <v>0</v>
      </c>
      <c r="Q140" s="159">
        <v>0</v>
      </c>
      <c r="R140" s="159">
        <f t="shared" si="1"/>
        <v>0</v>
      </c>
      <c r="S140" s="159">
        <v>0</v>
      </c>
      <c r="T140" s="160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90</v>
      </c>
      <c r="AT140" s="161" t="s">
        <v>146</v>
      </c>
      <c r="AU140" s="161" t="s">
        <v>83</v>
      </c>
      <c r="AY140" s="14" t="s">
        <v>144</v>
      </c>
      <c r="BE140" s="162">
        <f t="shared" si="3"/>
        <v>0</v>
      </c>
      <c r="BF140" s="162">
        <f t="shared" si="4"/>
        <v>0</v>
      </c>
      <c r="BG140" s="162">
        <f t="shared" si="5"/>
        <v>0</v>
      </c>
      <c r="BH140" s="162">
        <f t="shared" si="6"/>
        <v>0</v>
      </c>
      <c r="BI140" s="162">
        <f t="shared" si="7"/>
        <v>0</v>
      </c>
      <c r="BJ140" s="14" t="s">
        <v>83</v>
      </c>
      <c r="BK140" s="162">
        <f t="shared" si="8"/>
        <v>0</v>
      </c>
      <c r="BL140" s="14" t="s">
        <v>90</v>
      </c>
      <c r="BM140" s="161" t="s">
        <v>7</v>
      </c>
    </row>
    <row r="141" spans="1:65" s="2" customFormat="1" ht="16.5" customHeight="1">
      <c r="A141" s="26"/>
      <c r="B141" s="149"/>
      <c r="C141" s="150" t="s">
        <v>184</v>
      </c>
      <c r="D141" s="150" t="s">
        <v>146</v>
      </c>
      <c r="E141" s="151" t="s">
        <v>682</v>
      </c>
      <c r="F141" s="152" t="s">
        <v>683</v>
      </c>
      <c r="G141" s="153" t="s">
        <v>163</v>
      </c>
      <c r="H141" s="154">
        <v>20</v>
      </c>
      <c r="I141" s="155"/>
      <c r="J141" s="155"/>
      <c r="K141" s="156"/>
      <c r="L141" s="27"/>
      <c r="M141" s="157" t="s">
        <v>1</v>
      </c>
      <c r="N141" s="158" t="s">
        <v>37</v>
      </c>
      <c r="O141" s="159">
        <v>0</v>
      </c>
      <c r="P141" s="159">
        <f t="shared" si="0"/>
        <v>0</v>
      </c>
      <c r="Q141" s="159">
        <v>0</v>
      </c>
      <c r="R141" s="159">
        <f t="shared" si="1"/>
        <v>0</v>
      </c>
      <c r="S141" s="159">
        <v>0</v>
      </c>
      <c r="T141" s="160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90</v>
      </c>
      <c r="AT141" s="161" t="s">
        <v>146</v>
      </c>
      <c r="AU141" s="161" t="s">
        <v>83</v>
      </c>
      <c r="AY141" s="14" t="s">
        <v>144</v>
      </c>
      <c r="BE141" s="162">
        <f t="shared" si="3"/>
        <v>0</v>
      </c>
      <c r="BF141" s="162">
        <f t="shared" si="4"/>
        <v>0</v>
      </c>
      <c r="BG141" s="162">
        <f t="shared" si="5"/>
        <v>0</v>
      </c>
      <c r="BH141" s="162">
        <f t="shared" si="6"/>
        <v>0</v>
      </c>
      <c r="BI141" s="162">
        <f t="shared" si="7"/>
        <v>0</v>
      </c>
      <c r="BJ141" s="14" t="s">
        <v>83</v>
      </c>
      <c r="BK141" s="162">
        <f t="shared" si="8"/>
        <v>0</v>
      </c>
      <c r="BL141" s="14" t="s">
        <v>90</v>
      </c>
      <c r="BM141" s="161" t="s">
        <v>232</v>
      </c>
    </row>
    <row r="142" spans="1:65" s="2" customFormat="1" ht="16.5" customHeight="1">
      <c r="A142" s="26"/>
      <c r="B142" s="149"/>
      <c r="C142" s="150" t="s">
        <v>188</v>
      </c>
      <c r="D142" s="150" t="s">
        <v>146</v>
      </c>
      <c r="E142" s="151" t="s">
        <v>684</v>
      </c>
      <c r="F142" s="152" t="s">
        <v>685</v>
      </c>
      <c r="G142" s="153" t="s">
        <v>163</v>
      </c>
      <c r="H142" s="154">
        <v>4</v>
      </c>
      <c r="I142" s="155"/>
      <c r="J142" s="155"/>
      <c r="K142" s="156"/>
      <c r="L142" s="27"/>
      <c r="M142" s="157" t="s">
        <v>1</v>
      </c>
      <c r="N142" s="158" t="s">
        <v>37</v>
      </c>
      <c r="O142" s="159">
        <v>0</v>
      </c>
      <c r="P142" s="159">
        <f t="shared" si="0"/>
        <v>0</v>
      </c>
      <c r="Q142" s="159">
        <v>0</v>
      </c>
      <c r="R142" s="159">
        <f t="shared" si="1"/>
        <v>0</v>
      </c>
      <c r="S142" s="159">
        <v>0</v>
      </c>
      <c r="T142" s="160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90</v>
      </c>
      <c r="AT142" s="161" t="s">
        <v>146</v>
      </c>
      <c r="AU142" s="161" t="s">
        <v>83</v>
      </c>
      <c r="AY142" s="14" t="s">
        <v>144</v>
      </c>
      <c r="BE142" s="162">
        <f t="shared" si="3"/>
        <v>0</v>
      </c>
      <c r="BF142" s="162">
        <f t="shared" si="4"/>
        <v>0</v>
      </c>
      <c r="BG142" s="162">
        <f t="shared" si="5"/>
        <v>0</v>
      </c>
      <c r="BH142" s="162">
        <f t="shared" si="6"/>
        <v>0</v>
      </c>
      <c r="BI142" s="162">
        <f t="shared" si="7"/>
        <v>0</v>
      </c>
      <c r="BJ142" s="14" t="s">
        <v>83</v>
      </c>
      <c r="BK142" s="162">
        <f t="shared" si="8"/>
        <v>0</v>
      </c>
      <c r="BL142" s="14" t="s">
        <v>90</v>
      </c>
      <c r="BM142" s="161" t="s">
        <v>240</v>
      </c>
    </row>
    <row r="143" spans="1:65" s="2" customFormat="1" ht="24.2" customHeight="1">
      <c r="A143" s="26"/>
      <c r="B143" s="149"/>
      <c r="C143" s="150" t="s">
        <v>193</v>
      </c>
      <c r="D143" s="150" t="s">
        <v>146</v>
      </c>
      <c r="E143" s="151" t="s">
        <v>686</v>
      </c>
      <c r="F143" s="152" t="s">
        <v>1840</v>
      </c>
      <c r="G143" s="153" t="s">
        <v>687</v>
      </c>
      <c r="H143" s="154">
        <v>12</v>
      </c>
      <c r="I143" s="155"/>
      <c r="J143" s="155"/>
      <c r="K143" s="156"/>
      <c r="L143" s="27"/>
      <c r="M143" s="157" t="s">
        <v>1</v>
      </c>
      <c r="N143" s="158" t="s">
        <v>37</v>
      </c>
      <c r="O143" s="159">
        <v>0</v>
      </c>
      <c r="P143" s="159">
        <f t="shared" si="0"/>
        <v>0</v>
      </c>
      <c r="Q143" s="159">
        <v>0</v>
      </c>
      <c r="R143" s="159">
        <f t="shared" si="1"/>
        <v>0</v>
      </c>
      <c r="S143" s="159">
        <v>0</v>
      </c>
      <c r="T143" s="160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90</v>
      </c>
      <c r="AT143" s="161" t="s">
        <v>146</v>
      </c>
      <c r="AU143" s="161" t="s">
        <v>83</v>
      </c>
      <c r="AY143" s="14" t="s">
        <v>144</v>
      </c>
      <c r="BE143" s="162">
        <f t="shared" si="3"/>
        <v>0</v>
      </c>
      <c r="BF143" s="162">
        <f t="shared" si="4"/>
        <v>0</v>
      </c>
      <c r="BG143" s="162">
        <f t="shared" si="5"/>
        <v>0</v>
      </c>
      <c r="BH143" s="162">
        <f t="shared" si="6"/>
        <v>0</v>
      </c>
      <c r="BI143" s="162">
        <f t="shared" si="7"/>
        <v>0</v>
      </c>
      <c r="BJ143" s="14" t="s">
        <v>83</v>
      </c>
      <c r="BK143" s="162">
        <f t="shared" si="8"/>
        <v>0</v>
      </c>
      <c r="BL143" s="14" t="s">
        <v>90</v>
      </c>
      <c r="BM143" s="161" t="s">
        <v>248</v>
      </c>
    </row>
    <row r="144" spans="1:65" s="2" customFormat="1" ht="16.5" customHeight="1">
      <c r="A144" s="26"/>
      <c r="B144" s="149"/>
      <c r="C144" s="150" t="s">
        <v>199</v>
      </c>
      <c r="D144" s="150" t="s">
        <v>146</v>
      </c>
      <c r="E144" s="151" t="s">
        <v>688</v>
      </c>
      <c r="F144" s="152" t="s">
        <v>689</v>
      </c>
      <c r="G144" s="153" t="s">
        <v>687</v>
      </c>
      <c r="H144" s="154">
        <v>2</v>
      </c>
      <c r="I144" s="155"/>
      <c r="J144" s="155"/>
      <c r="K144" s="156"/>
      <c r="L144" s="27"/>
      <c r="M144" s="157" t="s">
        <v>1</v>
      </c>
      <c r="N144" s="158" t="s">
        <v>37</v>
      </c>
      <c r="O144" s="159">
        <v>0</v>
      </c>
      <c r="P144" s="159">
        <f t="shared" si="0"/>
        <v>0</v>
      </c>
      <c r="Q144" s="159">
        <v>0</v>
      </c>
      <c r="R144" s="159">
        <f t="shared" si="1"/>
        <v>0</v>
      </c>
      <c r="S144" s="159">
        <v>0</v>
      </c>
      <c r="T144" s="160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90</v>
      </c>
      <c r="AT144" s="161" t="s">
        <v>146</v>
      </c>
      <c r="AU144" s="161" t="s">
        <v>83</v>
      </c>
      <c r="AY144" s="14" t="s">
        <v>144</v>
      </c>
      <c r="BE144" s="162">
        <f t="shared" si="3"/>
        <v>0</v>
      </c>
      <c r="BF144" s="162">
        <f t="shared" si="4"/>
        <v>0</v>
      </c>
      <c r="BG144" s="162">
        <f t="shared" si="5"/>
        <v>0</v>
      </c>
      <c r="BH144" s="162">
        <f t="shared" si="6"/>
        <v>0</v>
      </c>
      <c r="BI144" s="162">
        <f t="shared" si="7"/>
        <v>0</v>
      </c>
      <c r="BJ144" s="14" t="s">
        <v>83</v>
      </c>
      <c r="BK144" s="162">
        <f t="shared" si="8"/>
        <v>0</v>
      </c>
      <c r="BL144" s="14" t="s">
        <v>90</v>
      </c>
      <c r="BM144" s="161" t="s">
        <v>257</v>
      </c>
    </row>
    <row r="145" spans="1:65" s="2" customFormat="1" ht="33" customHeight="1">
      <c r="A145" s="26"/>
      <c r="B145" s="149"/>
      <c r="C145" s="150" t="s">
        <v>203</v>
      </c>
      <c r="D145" s="150" t="s">
        <v>146</v>
      </c>
      <c r="E145" s="151" t="s">
        <v>690</v>
      </c>
      <c r="F145" s="152" t="s">
        <v>1838</v>
      </c>
      <c r="G145" s="153" t="s">
        <v>687</v>
      </c>
      <c r="H145" s="154">
        <v>15</v>
      </c>
      <c r="I145" s="155"/>
      <c r="J145" s="155"/>
      <c r="K145" s="156"/>
      <c r="L145" s="27"/>
      <c r="M145" s="157" t="s">
        <v>1</v>
      </c>
      <c r="N145" s="158" t="s">
        <v>37</v>
      </c>
      <c r="O145" s="159">
        <v>0</v>
      </c>
      <c r="P145" s="159">
        <f t="shared" si="0"/>
        <v>0</v>
      </c>
      <c r="Q145" s="159">
        <v>0</v>
      </c>
      <c r="R145" s="159">
        <f t="shared" si="1"/>
        <v>0</v>
      </c>
      <c r="S145" s="159">
        <v>0</v>
      </c>
      <c r="T145" s="160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90</v>
      </c>
      <c r="AT145" s="161" t="s">
        <v>146</v>
      </c>
      <c r="AU145" s="161" t="s">
        <v>83</v>
      </c>
      <c r="AY145" s="14" t="s">
        <v>144</v>
      </c>
      <c r="BE145" s="162">
        <f t="shared" si="3"/>
        <v>0</v>
      </c>
      <c r="BF145" s="162">
        <f t="shared" si="4"/>
        <v>0</v>
      </c>
      <c r="BG145" s="162">
        <f t="shared" si="5"/>
        <v>0</v>
      </c>
      <c r="BH145" s="162">
        <f t="shared" si="6"/>
        <v>0</v>
      </c>
      <c r="BI145" s="162">
        <f t="shared" si="7"/>
        <v>0</v>
      </c>
      <c r="BJ145" s="14" t="s">
        <v>83</v>
      </c>
      <c r="BK145" s="162">
        <f t="shared" si="8"/>
        <v>0</v>
      </c>
      <c r="BL145" s="14" t="s">
        <v>90</v>
      </c>
      <c r="BM145" s="161" t="s">
        <v>266</v>
      </c>
    </row>
    <row r="146" spans="1:65" s="2" customFormat="1" ht="44.25" customHeight="1">
      <c r="A146" s="26"/>
      <c r="B146" s="149"/>
      <c r="C146" s="150" t="s">
        <v>207</v>
      </c>
      <c r="D146" s="150" t="s">
        <v>146</v>
      </c>
      <c r="E146" s="151" t="s">
        <v>691</v>
      </c>
      <c r="F146" s="152" t="s">
        <v>1839</v>
      </c>
      <c r="G146" s="153" t="s">
        <v>163</v>
      </c>
      <c r="H146" s="154">
        <v>130</v>
      </c>
      <c r="I146" s="155"/>
      <c r="J146" s="155"/>
      <c r="K146" s="156"/>
      <c r="L146" s="27"/>
      <c r="M146" s="157" t="s">
        <v>1</v>
      </c>
      <c r="N146" s="158" t="s">
        <v>37</v>
      </c>
      <c r="O146" s="159">
        <v>0</v>
      </c>
      <c r="P146" s="159">
        <f t="shared" si="0"/>
        <v>0</v>
      </c>
      <c r="Q146" s="159">
        <v>0</v>
      </c>
      <c r="R146" s="159">
        <f t="shared" si="1"/>
        <v>0</v>
      </c>
      <c r="S146" s="159">
        <v>0</v>
      </c>
      <c r="T146" s="160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90</v>
      </c>
      <c r="AT146" s="161" t="s">
        <v>146</v>
      </c>
      <c r="AU146" s="161" t="s">
        <v>83</v>
      </c>
      <c r="AY146" s="14" t="s">
        <v>144</v>
      </c>
      <c r="BE146" s="162">
        <f t="shared" si="3"/>
        <v>0</v>
      </c>
      <c r="BF146" s="162">
        <f t="shared" si="4"/>
        <v>0</v>
      </c>
      <c r="BG146" s="162">
        <f t="shared" si="5"/>
        <v>0</v>
      </c>
      <c r="BH146" s="162">
        <f t="shared" si="6"/>
        <v>0</v>
      </c>
      <c r="BI146" s="162">
        <f t="shared" si="7"/>
        <v>0</v>
      </c>
      <c r="BJ146" s="14" t="s">
        <v>83</v>
      </c>
      <c r="BK146" s="162">
        <f t="shared" si="8"/>
        <v>0</v>
      </c>
      <c r="BL146" s="14" t="s">
        <v>90</v>
      </c>
      <c r="BM146" s="161" t="s">
        <v>274</v>
      </c>
    </row>
    <row r="147" spans="1:65" s="2" customFormat="1" ht="19.5">
      <c r="A147" s="26"/>
      <c r="B147" s="27"/>
      <c r="C147" s="26"/>
      <c r="D147" s="177" t="s">
        <v>663</v>
      </c>
      <c r="E147" s="26"/>
      <c r="F147" s="178" t="s">
        <v>668</v>
      </c>
      <c r="G147" s="26"/>
      <c r="H147" s="26"/>
      <c r="I147" s="26"/>
      <c r="J147" s="26"/>
      <c r="K147" s="26"/>
      <c r="L147" s="27"/>
      <c r="M147" s="179"/>
      <c r="N147" s="180"/>
      <c r="O147" s="55"/>
      <c r="P147" s="55"/>
      <c r="Q147" s="55"/>
      <c r="R147" s="55"/>
      <c r="S147" s="55"/>
      <c r="T147" s="56"/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T147" s="14" t="s">
        <v>663</v>
      </c>
      <c r="AU147" s="14" t="s">
        <v>83</v>
      </c>
    </row>
    <row r="148" spans="1:65" s="2" customFormat="1" ht="39.950000000000003" customHeight="1">
      <c r="A148" s="26"/>
      <c r="B148" s="149"/>
      <c r="C148" s="150" t="s">
        <v>212</v>
      </c>
      <c r="D148" s="150" t="s">
        <v>146</v>
      </c>
      <c r="E148" s="151" t="s">
        <v>692</v>
      </c>
      <c r="F148" s="197" t="s">
        <v>1831</v>
      </c>
      <c r="G148" s="203" t="s">
        <v>662</v>
      </c>
      <c r="H148" s="154">
        <v>1</v>
      </c>
      <c r="I148" s="155"/>
      <c r="J148" s="155"/>
      <c r="K148" s="156"/>
      <c r="L148" s="181"/>
      <c r="M148" s="182"/>
      <c r="N148" s="183"/>
      <c r="O148" s="184"/>
      <c r="P148" s="184"/>
      <c r="Q148" s="184"/>
      <c r="R148" s="184"/>
      <c r="S148" s="184"/>
      <c r="T148" s="185"/>
      <c r="U148" s="186"/>
      <c r="V148" s="186"/>
      <c r="W148" s="186"/>
      <c r="X148" s="186"/>
      <c r="Y148" s="26"/>
      <c r="Z148" s="26"/>
      <c r="AA148" s="26"/>
      <c r="AB148" s="26"/>
      <c r="AC148" s="26"/>
      <c r="AD148" s="26"/>
      <c r="AE148" s="26"/>
      <c r="AR148" s="161" t="s">
        <v>90</v>
      </c>
      <c r="AT148" s="161" t="s">
        <v>146</v>
      </c>
      <c r="AU148" s="161" t="s">
        <v>83</v>
      </c>
      <c r="AY148" s="14" t="s">
        <v>144</v>
      </c>
      <c r="BE148" s="162">
        <f>IF(N148="základná",J148,0)</f>
        <v>0</v>
      </c>
      <c r="BF148" s="162">
        <f>IF(N148="znížená",J148,0)</f>
        <v>0</v>
      </c>
      <c r="BG148" s="162">
        <f>IF(N148="zákl. prenesená",J148,0)</f>
        <v>0</v>
      </c>
      <c r="BH148" s="162">
        <f>IF(N148="zníž. prenesená",J148,0)</f>
        <v>0</v>
      </c>
      <c r="BI148" s="162">
        <f>IF(N148="nulová",J148,0)</f>
        <v>0</v>
      </c>
      <c r="BJ148" s="14" t="s">
        <v>83</v>
      </c>
      <c r="BK148" s="162">
        <f>ROUND(I148*H148,2)</f>
        <v>0</v>
      </c>
      <c r="BL148" s="14" t="s">
        <v>90</v>
      </c>
      <c r="BM148" s="161" t="s">
        <v>282</v>
      </c>
    </row>
    <row r="149" spans="1:65" s="12" customFormat="1" ht="22.7" customHeight="1">
      <c r="B149" s="137"/>
      <c r="D149" s="138" t="s">
        <v>70</v>
      </c>
      <c r="E149" s="147" t="s">
        <v>693</v>
      </c>
      <c r="F149" s="147" t="s">
        <v>694</v>
      </c>
      <c r="J149" s="148"/>
      <c r="L149" s="137"/>
      <c r="M149" s="141"/>
      <c r="N149" s="142"/>
      <c r="O149" s="142"/>
      <c r="P149" s="143">
        <f>SUM(P150:P156)</f>
        <v>0</v>
      </c>
      <c r="Q149" s="142"/>
      <c r="R149" s="143">
        <f>SUM(R150:R156)</f>
        <v>0</v>
      </c>
      <c r="S149" s="142"/>
      <c r="T149" s="144">
        <f>SUM(T150:T156)</f>
        <v>0</v>
      </c>
      <c r="AR149" s="138" t="s">
        <v>78</v>
      </c>
      <c r="AT149" s="145" t="s">
        <v>70</v>
      </c>
      <c r="AU149" s="145" t="s">
        <v>78</v>
      </c>
      <c r="AY149" s="138" t="s">
        <v>144</v>
      </c>
      <c r="BK149" s="146">
        <f>SUM(BK150:BK156)</f>
        <v>0</v>
      </c>
    </row>
    <row r="150" spans="1:65" s="2" customFormat="1" ht="24.2" customHeight="1">
      <c r="A150" s="26"/>
      <c r="B150" s="149"/>
      <c r="C150" s="150" t="s">
        <v>216</v>
      </c>
      <c r="D150" s="150" t="s">
        <v>146</v>
      </c>
      <c r="E150" s="151" t="s">
        <v>695</v>
      </c>
      <c r="F150" s="197" t="s">
        <v>696</v>
      </c>
      <c r="G150" s="153" t="s">
        <v>662</v>
      </c>
      <c r="H150" s="154">
        <v>1</v>
      </c>
      <c r="I150" s="155"/>
      <c r="J150" s="155"/>
      <c r="K150" s="156"/>
      <c r="L150" s="181"/>
      <c r="M150" s="182"/>
      <c r="N150" s="183"/>
      <c r="O150" s="184"/>
      <c r="P150" s="184"/>
      <c r="Q150" s="184"/>
      <c r="R150" s="184"/>
      <c r="S150" s="184"/>
      <c r="T150" s="185"/>
      <c r="U150" s="186"/>
      <c r="V150" s="186"/>
      <c r="W150" s="186"/>
      <c r="X150" s="186"/>
      <c r="Y150" s="186"/>
      <c r="Z150" s="26"/>
      <c r="AA150" s="26"/>
      <c r="AB150" s="26"/>
      <c r="AC150" s="26"/>
      <c r="AD150" s="26"/>
      <c r="AE150" s="26"/>
      <c r="AR150" s="161" t="s">
        <v>90</v>
      </c>
      <c r="AT150" s="161" t="s">
        <v>146</v>
      </c>
      <c r="AU150" s="161" t="s">
        <v>83</v>
      </c>
      <c r="AY150" s="14" t="s">
        <v>144</v>
      </c>
      <c r="BE150" s="162">
        <f>IF(N150="základná",J150,0)</f>
        <v>0</v>
      </c>
      <c r="BF150" s="162">
        <f>IF(N150="znížená",J150,0)</f>
        <v>0</v>
      </c>
      <c r="BG150" s="162">
        <f>IF(N150="zákl. prenesená",J150,0)</f>
        <v>0</v>
      </c>
      <c r="BH150" s="162">
        <f>IF(N150="zníž. prenesená",J150,0)</f>
        <v>0</v>
      </c>
      <c r="BI150" s="162">
        <f>IF(N150="nulová",J150,0)</f>
        <v>0</v>
      </c>
      <c r="BJ150" s="14" t="s">
        <v>83</v>
      </c>
      <c r="BK150" s="162">
        <f>ROUND(I150*H150,2)</f>
        <v>0</v>
      </c>
      <c r="BL150" s="14" t="s">
        <v>90</v>
      </c>
      <c r="BM150" s="161" t="s">
        <v>290</v>
      </c>
    </row>
    <row r="151" spans="1:65" s="2" customFormat="1" ht="19.5">
      <c r="A151" s="26"/>
      <c r="B151" s="27"/>
      <c r="C151" s="26"/>
      <c r="D151" s="177" t="s">
        <v>663</v>
      </c>
      <c r="E151" s="26"/>
      <c r="F151" s="178" t="s">
        <v>697</v>
      </c>
      <c r="G151" s="26"/>
      <c r="H151" s="26"/>
      <c r="I151" s="26"/>
      <c r="J151" s="26"/>
      <c r="K151" s="26"/>
      <c r="L151" s="181"/>
      <c r="M151" s="210"/>
      <c r="N151" s="211"/>
      <c r="O151" s="212"/>
      <c r="P151" s="212"/>
      <c r="Q151" s="212"/>
      <c r="R151" s="212"/>
      <c r="S151" s="212"/>
      <c r="T151" s="213"/>
      <c r="U151" s="186"/>
      <c r="V151" s="186"/>
      <c r="W151" s="186"/>
      <c r="X151" s="186"/>
      <c r="Y151" s="186"/>
      <c r="Z151" s="186"/>
      <c r="AA151" s="186"/>
      <c r="AB151" s="186"/>
      <c r="AC151" s="26"/>
      <c r="AD151" s="26"/>
      <c r="AE151" s="26"/>
      <c r="AT151" s="14" t="s">
        <v>663</v>
      </c>
      <c r="AU151" s="14" t="s">
        <v>83</v>
      </c>
    </row>
    <row r="152" spans="1:65" s="2" customFormat="1" ht="16.5" customHeight="1">
      <c r="A152" s="26"/>
      <c r="B152" s="149"/>
      <c r="C152" s="150" t="s">
        <v>220</v>
      </c>
      <c r="D152" s="150" t="s">
        <v>146</v>
      </c>
      <c r="E152" s="151" t="s">
        <v>698</v>
      </c>
      <c r="F152" s="197" t="s">
        <v>699</v>
      </c>
      <c r="G152" s="203" t="s">
        <v>662</v>
      </c>
      <c r="H152" s="154">
        <v>1</v>
      </c>
      <c r="I152" s="155"/>
      <c r="J152" s="155"/>
      <c r="K152" s="156"/>
      <c r="L152" s="205"/>
      <c r="M152" s="214" t="s">
        <v>1</v>
      </c>
      <c r="N152" s="215" t="s">
        <v>37</v>
      </c>
      <c r="O152" s="216">
        <v>0</v>
      </c>
      <c r="P152" s="216">
        <f>O152*H152</f>
        <v>0</v>
      </c>
      <c r="Q152" s="216">
        <v>0</v>
      </c>
      <c r="R152" s="216">
        <f>Q152*H152</f>
        <v>0</v>
      </c>
      <c r="S152" s="216">
        <v>0</v>
      </c>
      <c r="T152" s="217">
        <f>S152*H152</f>
        <v>0</v>
      </c>
      <c r="U152" s="202"/>
      <c r="V152" s="202"/>
      <c r="W152" s="202"/>
      <c r="X152" s="186"/>
      <c r="Y152" s="186"/>
      <c r="Z152" s="186"/>
      <c r="AA152" s="186"/>
      <c r="AB152" s="186"/>
      <c r="AC152" s="26"/>
      <c r="AD152" s="26"/>
      <c r="AE152" s="26"/>
      <c r="AR152" s="161" t="s">
        <v>90</v>
      </c>
      <c r="AT152" s="161" t="s">
        <v>146</v>
      </c>
      <c r="AU152" s="161" t="s">
        <v>83</v>
      </c>
      <c r="AY152" s="14" t="s">
        <v>144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4" t="s">
        <v>83</v>
      </c>
      <c r="BK152" s="162">
        <f>ROUND(I152*H152,2)</f>
        <v>0</v>
      </c>
      <c r="BL152" s="14" t="s">
        <v>90</v>
      </c>
      <c r="BM152" s="161" t="s">
        <v>298</v>
      </c>
    </row>
    <row r="153" spans="1:65" s="2" customFormat="1" ht="39">
      <c r="A153" s="26"/>
      <c r="B153" s="27"/>
      <c r="C153" s="26"/>
      <c r="D153" s="177" t="s">
        <v>663</v>
      </c>
      <c r="E153" s="26"/>
      <c r="F153" s="178" t="s">
        <v>700</v>
      </c>
      <c r="G153" s="26"/>
      <c r="H153" s="26"/>
      <c r="I153" s="26"/>
      <c r="J153" s="26"/>
      <c r="K153" s="26"/>
      <c r="L153" s="27"/>
      <c r="M153" s="179"/>
      <c r="N153" s="180"/>
      <c r="O153" s="55"/>
      <c r="P153" s="55"/>
      <c r="Q153" s="55"/>
      <c r="R153" s="55"/>
      <c r="S153" s="55"/>
      <c r="T153" s="5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663</v>
      </c>
      <c r="AU153" s="14" t="s">
        <v>83</v>
      </c>
    </row>
    <row r="154" spans="1:65" s="2" customFormat="1" ht="33" customHeight="1">
      <c r="A154" s="26"/>
      <c r="B154" s="149"/>
      <c r="C154" s="150" t="s">
        <v>7</v>
      </c>
      <c r="D154" s="150" t="s">
        <v>146</v>
      </c>
      <c r="E154" s="151" t="s">
        <v>701</v>
      </c>
      <c r="F154" s="152" t="s">
        <v>702</v>
      </c>
      <c r="G154" s="153" t="s">
        <v>687</v>
      </c>
      <c r="H154" s="154">
        <v>120</v>
      </c>
      <c r="I154" s="155"/>
      <c r="J154" s="155"/>
      <c r="K154" s="156"/>
      <c r="L154" s="27"/>
      <c r="M154" s="157" t="s">
        <v>1</v>
      </c>
      <c r="N154" s="158" t="s">
        <v>37</v>
      </c>
      <c r="O154" s="159">
        <v>0</v>
      </c>
      <c r="P154" s="159">
        <f>O154*H154</f>
        <v>0</v>
      </c>
      <c r="Q154" s="159">
        <v>0</v>
      </c>
      <c r="R154" s="159">
        <f>Q154*H154</f>
        <v>0</v>
      </c>
      <c r="S154" s="159">
        <v>0</v>
      </c>
      <c r="T154" s="16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90</v>
      </c>
      <c r="AT154" s="161" t="s">
        <v>146</v>
      </c>
      <c r="AU154" s="161" t="s">
        <v>83</v>
      </c>
      <c r="AY154" s="14" t="s">
        <v>144</v>
      </c>
      <c r="BE154" s="162">
        <f>IF(N154="základná",J154,0)</f>
        <v>0</v>
      </c>
      <c r="BF154" s="162">
        <f>IF(N154="znížená",J154,0)</f>
        <v>0</v>
      </c>
      <c r="BG154" s="162">
        <f>IF(N154="zákl. prenesená",J154,0)</f>
        <v>0</v>
      </c>
      <c r="BH154" s="162">
        <f>IF(N154="zníž. prenesená",J154,0)</f>
        <v>0</v>
      </c>
      <c r="BI154" s="162">
        <f>IF(N154="nulová",J154,0)</f>
        <v>0</v>
      </c>
      <c r="BJ154" s="14" t="s">
        <v>83</v>
      </c>
      <c r="BK154" s="162">
        <f>ROUND(I154*H154,2)</f>
        <v>0</v>
      </c>
      <c r="BL154" s="14" t="s">
        <v>90</v>
      </c>
      <c r="BM154" s="161" t="s">
        <v>307</v>
      </c>
    </row>
    <row r="155" spans="1:65" s="2" customFormat="1" ht="24.2" customHeight="1">
      <c r="A155" s="26"/>
      <c r="B155" s="149"/>
      <c r="C155" s="150" t="s">
        <v>228</v>
      </c>
      <c r="D155" s="150" t="s">
        <v>146</v>
      </c>
      <c r="E155" s="151" t="s">
        <v>703</v>
      </c>
      <c r="F155" s="152" t="s">
        <v>704</v>
      </c>
      <c r="G155" s="153" t="s">
        <v>687</v>
      </c>
      <c r="H155" s="154">
        <v>10</v>
      </c>
      <c r="I155" s="155"/>
      <c r="J155" s="155"/>
      <c r="K155" s="156"/>
      <c r="L155" s="27"/>
      <c r="M155" s="157" t="s">
        <v>1</v>
      </c>
      <c r="N155" s="158" t="s">
        <v>37</v>
      </c>
      <c r="O155" s="159">
        <v>0</v>
      </c>
      <c r="P155" s="159">
        <f>O155*H155</f>
        <v>0</v>
      </c>
      <c r="Q155" s="159">
        <v>0</v>
      </c>
      <c r="R155" s="159">
        <f>Q155*H155</f>
        <v>0</v>
      </c>
      <c r="S155" s="159">
        <v>0</v>
      </c>
      <c r="T155" s="160">
        <f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90</v>
      </c>
      <c r="AT155" s="161" t="s">
        <v>146</v>
      </c>
      <c r="AU155" s="161" t="s">
        <v>83</v>
      </c>
      <c r="AY155" s="14" t="s">
        <v>144</v>
      </c>
      <c r="BE155" s="162">
        <f>IF(N155="základná",J155,0)</f>
        <v>0</v>
      </c>
      <c r="BF155" s="162">
        <f>IF(N155="znížená",J155,0)</f>
        <v>0</v>
      </c>
      <c r="BG155" s="162">
        <f>IF(N155="zákl. prenesená",J155,0)</f>
        <v>0</v>
      </c>
      <c r="BH155" s="162">
        <f>IF(N155="zníž. prenesená",J155,0)</f>
        <v>0</v>
      </c>
      <c r="BI155" s="162">
        <f>IF(N155="nulová",J155,0)</f>
        <v>0</v>
      </c>
      <c r="BJ155" s="14" t="s">
        <v>83</v>
      </c>
      <c r="BK155" s="162">
        <f>ROUND(I155*H155,2)</f>
        <v>0</v>
      </c>
      <c r="BL155" s="14" t="s">
        <v>90</v>
      </c>
      <c r="BM155" s="161" t="s">
        <v>316</v>
      </c>
    </row>
    <row r="156" spans="1:65" s="2" customFormat="1" ht="16.5" customHeight="1">
      <c r="A156" s="26"/>
      <c r="B156" s="149"/>
      <c r="C156" s="150" t="s">
        <v>232</v>
      </c>
      <c r="D156" s="150" t="s">
        <v>146</v>
      </c>
      <c r="E156" s="151" t="s">
        <v>705</v>
      </c>
      <c r="F156" s="152" t="s">
        <v>706</v>
      </c>
      <c r="G156" s="153" t="s">
        <v>264</v>
      </c>
      <c r="H156" s="154">
        <v>80</v>
      </c>
      <c r="I156" s="155"/>
      <c r="J156" s="155"/>
      <c r="K156" s="156"/>
      <c r="L156" s="27"/>
      <c r="M156" s="173" t="s">
        <v>1</v>
      </c>
      <c r="N156" s="174" t="s">
        <v>37</v>
      </c>
      <c r="O156" s="175">
        <v>0</v>
      </c>
      <c r="P156" s="175">
        <f>O156*H156</f>
        <v>0</v>
      </c>
      <c r="Q156" s="175">
        <v>0</v>
      </c>
      <c r="R156" s="175">
        <f>Q156*H156</f>
        <v>0</v>
      </c>
      <c r="S156" s="175">
        <v>0</v>
      </c>
      <c r="T156" s="176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90</v>
      </c>
      <c r="AT156" s="161" t="s">
        <v>146</v>
      </c>
      <c r="AU156" s="161" t="s">
        <v>83</v>
      </c>
      <c r="AY156" s="14" t="s">
        <v>144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4" t="s">
        <v>83</v>
      </c>
      <c r="BK156" s="162">
        <f>ROUND(I156*H156,2)</f>
        <v>0</v>
      </c>
      <c r="BL156" s="14" t="s">
        <v>90</v>
      </c>
      <c r="BM156" s="161" t="s">
        <v>325</v>
      </c>
    </row>
    <row r="157" spans="1:65" s="2" customFormat="1" ht="6.95" customHeight="1">
      <c r="A157" s="26"/>
      <c r="B157" s="44"/>
      <c r="C157" s="45"/>
      <c r="D157" s="45"/>
      <c r="E157" s="45"/>
      <c r="F157" s="45"/>
      <c r="G157" s="45"/>
      <c r="H157" s="45"/>
      <c r="I157" s="45"/>
      <c r="J157" s="45"/>
      <c r="K157" s="45"/>
      <c r="L157" s="27"/>
      <c r="M157" s="26"/>
      <c r="O157" s="26"/>
      <c r="P157" s="26"/>
      <c r="Q157" s="26"/>
      <c r="R157" s="26"/>
      <c r="S157" s="26"/>
      <c r="T157" s="2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</row>
  </sheetData>
  <autoFilter ref="C122:K156"/>
  <mergeCells count="12">
    <mergeCell ref="E115:H115"/>
    <mergeCell ref="L2:V2"/>
    <mergeCell ref="E85:H85"/>
    <mergeCell ref="E87:H87"/>
    <mergeCell ref="E89:H89"/>
    <mergeCell ref="E111:H111"/>
    <mergeCell ref="E113:H11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40"/>
  <sheetViews>
    <sheetView showGridLines="0" topLeftCell="A178" workbookViewId="0">
      <selection activeCell="E20" sqref="E20:H2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57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89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99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6" t="str">
        <f>'Rekapitulácia stavby'!K6</f>
        <v>Spišská Nová Ves OÚ, rekonštrukcia kotolne</v>
      </c>
      <c r="F7" s="267"/>
      <c r="G7" s="267"/>
      <c r="H7" s="26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6"/>
      <c r="B9" s="27"/>
      <c r="C9" s="26"/>
      <c r="D9" s="26"/>
      <c r="E9" s="266" t="s">
        <v>101</v>
      </c>
      <c r="F9" s="265"/>
      <c r="G9" s="265"/>
      <c r="H9" s="26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102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24" t="s">
        <v>707</v>
      </c>
      <c r="F11" s="265"/>
      <c r="G11" s="265"/>
      <c r="H11" s="26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1951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1952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50" t="str">
        <f>'Rekapitulácia stavby'!E14</f>
        <v xml:space="preserve"> </v>
      </c>
      <c r="F20" s="250"/>
      <c r="G20" s="250"/>
      <c r="H20" s="250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53" t="s">
        <v>1</v>
      </c>
      <c r="F29" s="253"/>
      <c r="G29" s="253"/>
      <c r="H29" s="25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31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33</v>
      </c>
      <c r="G34" s="26"/>
      <c r="H34" s="26"/>
      <c r="I34" s="30" t="s">
        <v>32</v>
      </c>
      <c r="J34" s="30" t="s">
        <v>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35</v>
      </c>
      <c r="E35" s="32" t="s">
        <v>36</v>
      </c>
      <c r="F35" s="102">
        <f>ROUND((SUM(BE127:BE239)),  2)</f>
        <v>0</v>
      </c>
      <c r="G35" s="103"/>
      <c r="H35" s="103"/>
      <c r="I35" s="104">
        <v>0.2</v>
      </c>
      <c r="J35" s="102">
        <f>ROUND(((SUM(BE127:BE239))*I35),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37</v>
      </c>
      <c r="F36" s="105"/>
      <c r="G36" s="26"/>
      <c r="H36" s="26"/>
      <c r="I36" s="106">
        <v>0.2</v>
      </c>
      <c r="J36" s="105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105">
        <f>ROUND((SUM(BG127:BG239)),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39</v>
      </c>
      <c r="F38" s="105">
        <f>ROUND((SUM(BH127:BH239)),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40</v>
      </c>
      <c r="F39" s="102">
        <f>ROUND((SUM(BI127:BI239)),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41</v>
      </c>
      <c r="E41" s="57"/>
      <c r="F41" s="57"/>
      <c r="G41" s="109" t="s">
        <v>42</v>
      </c>
      <c r="H41" s="110" t="s">
        <v>43</v>
      </c>
      <c r="I41" s="57"/>
      <c r="J41" s="111"/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46</v>
      </c>
      <c r="E61" s="29"/>
      <c r="F61" s="113" t="s">
        <v>47</v>
      </c>
      <c r="G61" s="42" t="s">
        <v>46</v>
      </c>
      <c r="H61" s="29"/>
      <c r="I61" s="29"/>
      <c r="J61" s="114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46</v>
      </c>
      <c r="E76" s="29"/>
      <c r="F76" s="113" t="s">
        <v>47</v>
      </c>
      <c r="G76" s="42" t="s">
        <v>46</v>
      </c>
      <c r="H76" s="29"/>
      <c r="I76" s="29"/>
      <c r="J76" s="114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66" t="str">
        <f>E7</f>
        <v>Spišská Nová Ves OÚ, rekonštrukcia kotolne</v>
      </c>
      <c r="F85" s="267"/>
      <c r="G85" s="267"/>
      <c r="H85" s="26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6"/>
      <c r="B87" s="27"/>
      <c r="C87" s="26"/>
      <c r="D87" s="26"/>
      <c r="E87" s="266" t="s">
        <v>101</v>
      </c>
      <c r="F87" s="265"/>
      <c r="G87" s="265"/>
      <c r="H87" s="26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102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24" t="str">
        <f>E11</f>
        <v>3 - Meranie a regulácia</v>
      </c>
      <c r="F89" s="265"/>
      <c r="G89" s="265"/>
      <c r="H89" s="26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Spišská Nová Ves, Markušovská cesta č. 1, 052 01 Spišská Nová Ves</v>
      </c>
      <c r="G91" s="26"/>
      <c r="H91" s="26"/>
      <c r="I91" s="23" t="s">
        <v>19</v>
      </c>
      <c r="J91" s="52" t="str">
        <f>IF(J14="","",J14)</f>
        <v/>
      </c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Pribinova 2, 812 72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105</v>
      </c>
      <c r="D96" s="107"/>
      <c r="E96" s="107"/>
      <c r="F96" s="107"/>
      <c r="G96" s="107"/>
      <c r="H96" s="107"/>
      <c r="I96" s="107"/>
      <c r="J96" s="116" t="s">
        <v>106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>
      <c r="A98" s="26"/>
      <c r="B98" s="27"/>
      <c r="C98" s="117" t="s">
        <v>107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108</v>
      </c>
    </row>
    <row r="99" spans="1:47" s="9" customFormat="1" ht="24.95" customHeight="1">
      <c r="B99" s="118"/>
      <c r="D99" s="119" t="s">
        <v>109</v>
      </c>
      <c r="E99" s="120"/>
      <c r="F99" s="120"/>
      <c r="G99" s="120"/>
      <c r="H99" s="120"/>
      <c r="I99" s="120"/>
      <c r="J99" s="121"/>
      <c r="L99" s="118"/>
    </row>
    <row r="100" spans="1:47" s="10" customFormat="1" ht="19.899999999999999" customHeight="1">
      <c r="B100" s="122"/>
      <c r="D100" s="123" t="s">
        <v>116</v>
      </c>
      <c r="E100" s="124"/>
      <c r="F100" s="124"/>
      <c r="G100" s="124"/>
      <c r="H100" s="124"/>
      <c r="I100" s="124"/>
      <c r="J100" s="125"/>
      <c r="L100" s="122"/>
    </row>
    <row r="101" spans="1:47" s="9" customFormat="1" ht="24.95" customHeight="1">
      <c r="B101" s="118"/>
      <c r="D101" s="119" t="s">
        <v>708</v>
      </c>
      <c r="E101" s="120"/>
      <c r="F101" s="120"/>
      <c r="G101" s="120"/>
      <c r="H101" s="120"/>
      <c r="I101" s="120"/>
      <c r="J101" s="121"/>
      <c r="L101" s="118"/>
    </row>
    <row r="102" spans="1:47" s="10" customFormat="1" ht="19.899999999999999" customHeight="1">
      <c r="B102" s="122"/>
      <c r="D102" s="123" t="s">
        <v>709</v>
      </c>
      <c r="E102" s="124"/>
      <c r="F102" s="124"/>
      <c r="G102" s="124"/>
      <c r="H102" s="124"/>
      <c r="I102" s="124"/>
      <c r="J102" s="125"/>
      <c r="L102" s="122"/>
    </row>
    <row r="103" spans="1:47" s="10" customFormat="1" ht="19.899999999999999" customHeight="1">
      <c r="B103" s="122"/>
      <c r="D103" s="123" t="s">
        <v>710</v>
      </c>
      <c r="E103" s="124"/>
      <c r="F103" s="124"/>
      <c r="G103" s="124"/>
      <c r="H103" s="124"/>
      <c r="I103" s="124"/>
      <c r="J103" s="125"/>
      <c r="L103" s="122"/>
    </row>
    <row r="104" spans="1:47" s="10" customFormat="1" ht="19.899999999999999" customHeight="1">
      <c r="B104" s="122"/>
      <c r="D104" s="123" t="s">
        <v>711</v>
      </c>
      <c r="E104" s="124"/>
      <c r="F104" s="124"/>
      <c r="G104" s="124"/>
      <c r="H104" s="124"/>
      <c r="I104" s="124"/>
      <c r="J104" s="125"/>
      <c r="L104" s="122"/>
    </row>
    <row r="105" spans="1:47" s="9" customFormat="1" ht="24.95" customHeight="1">
      <c r="B105" s="118"/>
      <c r="D105" s="119" t="s">
        <v>712</v>
      </c>
      <c r="E105" s="120"/>
      <c r="F105" s="120"/>
      <c r="G105" s="120"/>
      <c r="H105" s="120"/>
      <c r="I105" s="120"/>
      <c r="J105" s="121"/>
      <c r="L105" s="118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130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6.5" customHeight="1">
      <c r="A115" s="26"/>
      <c r="B115" s="27"/>
      <c r="C115" s="26"/>
      <c r="D115" s="26"/>
      <c r="E115" s="266" t="str">
        <f>E7</f>
        <v>Spišská Nová Ves OÚ, rekonštrukcia kotolne</v>
      </c>
      <c r="F115" s="267"/>
      <c r="G115" s="267"/>
      <c r="H115" s="267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1" customFormat="1" ht="12" customHeight="1">
      <c r="B116" s="17"/>
      <c r="C116" s="23" t="s">
        <v>100</v>
      </c>
      <c r="L116" s="17"/>
    </row>
    <row r="117" spans="1:63" s="2" customFormat="1" ht="16.5" customHeight="1">
      <c r="A117" s="26"/>
      <c r="B117" s="27"/>
      <c r="C117" s="26"/>
      <c r="D117" s="26"/>
      <c r="E117" s="266" t="s">
        <v>101</v>
      </c>
      <c r="F117" s="265"/>
      <c r="G117" s="265"/>
      <c r="H117" s="265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102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224" t="str">
        <f>E11</f>
        <v>3 - Meranie a regulácia</v>
      </c>
      <c r="F119" s="265"/>
      <c r="G119" s="265"/>
      <c r="H119" s="265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F14</f>
        <v>Spišská Nová Ves, Markušovská cesta č. 1, 052 01 Spišská Nová Ves</v>
      </c>
      <c r="G121" s="26"/>
      <c r="H121" s="26"/>
      <c r="I121" s="23" t="s">
        <v>19</v>
      </c>
      <c r="J121" s="52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20</v>
      </c>
      <c r="D123" s="26"/>
      <c r="E123" s="26"/>
      <c r="F123" s="21" t="str">
        <f>E17</f>
        <v>Ministerstvo vnútra SR, Pribinova 2, 812 72 Bratislava</v>
      </c>
      <c r="G123" s="26"/>
      <c r="H123" s="26"/>
      <c r="I123" s="23" t="s">
        <v>26</v>
      </c>
      <c r="J123" s="24" t="str">
        <f>E23</f>
        <v>KApAR, s.r.o., Prešov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24</v>
      </c>
      <c r="D124" s="26"/>
      <c r="E124" s="26"/>
      <c r="F124" s="21" t="str">
        <f>IF(E20="","",E20)</f>
        <v xml:space="preserve"> </v>
      </c>
      <c r="G124" s="26"/>
      <c r="H124" s="26"/>
      <c r="I124" s="23" t="s">
        <v>29</v>
      </c>
      <c r="J124" s="24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6"/>
      <c r="B126" s="127"/>
      <c r="C126" s="128" t="s">
        <v>131</v>
      </c>
      <c r="D126" s="129" t="s">
        <v>56</v>
      </c>
      <c r="E126" s="129" t="s">
        <v>52</v>
      </c>
      <c r="F126" s="129" t="s">
        <v>53</v>
      </c>
      <c r="G126" s="129" t="s">
        <v>132</v>
      </c>
      <c r="H126" s="129" t="s">
        <v>133</v>
      </c>
      <c r="I126" s="129" t="s">
        <v>134</v>
      </c>
      <c r="J126" s="130" t="s">
        <v>106</v>
      </c>
      <c r="K126" s="131" t="s">
        <v>135</v>
      </c>
      <c r="L126" s="132"/>
      <c r="M126" s="59" t="s">
        <v>1</v>
      </c>
      <c r="N126" s="60" t="s">
        <v>35</v>
      </c>
      <c r="O126" s="60" t="s">
        <v>136</v>
      </c>
      <c r="P126" s="60" t="s">
        <v>137</v>
      </c>
      <c r="Q126" s="60" t="s">
        <v>138</v>
      </c>
      <c r="R126" s="60" t="s">
        <v>139</v>
      </c>
      <c r="S126" s="60" t="s">
        <v>140</v>
      </c>
      <c r="T126" s="61" t="s">
        <v>141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7" customHeight="1">
      <c r="A127" s="26"/>
      <c r="B127" s="27"/>
      <c r="C127" s="66" t="s">
        <v>107</v>
      </c>
      <c r="D127" s="26"/>
      <c r="E127" s="26"/>
      <c r="F127" s="26"/>
      <c r="G127" s="26"/>
      <c r="H127" s="26"/>
      <c r="I127" s="26"/>
      <c r="J127" s="133"/>
      <c r="K127" s="26"/>
      <c r="L127" s="27"/>
      <c r="M127" s="62"/>
      <c r="N127" s="53"/>
      <c r="O127" s="63"/>
      <c r="P127" s="134">
        <f>P128+P132+P236</f>
        <v>0</v>
      </c>
      <c r="Q127" s="63"/>
      <c r="R127" s="134">
        <f>R128+R132+R236</f>
        <v>0</v>
      </c>
      <c r="S127" s="63"/>
      <c r="T127" s="135">
        <f>T128+T132+T236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70</v>
      </c>
      <c r="AU127" s="14" t="s">
        <v>108</v>
      </c>
      <c r="BK127" s="136">
        <f>BK128+BK132+BK236</f>
        <v>0</v>
      </c>
    </row>
    <row r="128" spans="1:63" s="12" customFormat="1" ht="25.9" customHeight="1">
      <c r="B128" s="137"/>
      <c r="D128" s="138" t="s">
        <v>70</v>
      </c>
      <c r="E128" s="139" t="s">
        <v>142</v>
      </c>
      <c r="F128" s="139" t="s">
        <v>143</v>
      </c>
      <c r="J128" s="140"/>
      <c r="L128" s="137"/>
      <c r="M128" s="141"/>
      <c r="N128" s="142"/>
      <c r="O128" s="142"/>
      <c r="P128" s="143">
        <f>P129</f>
        <v>0</v>
      </c>
      <c r="Q128" s="142"/>
      <c r="R128" s="143">
        <f>R129</f>
        <v>0</v>
      </c>
      <c r="S128" s="142"/>
      <c r="T128" s="144">
        <f>T129</f>
        <v>0</v>
      </c>
      <c r="AR128" s="138" t="s">
        <v>78</v>
      </c>
      <c r="AT128" s="145" t="s">
        <v>70</v>
      </c>
      <c r="AU128" s="145" t="s">
        <v>71</v>
      </c>
      <c r="AY128" s="138" t="s">
        <v>144</v>
      </c>
      <c r="BK128" s="146">
        <f>BK129</f>
        <v>0</v>
      </c>
    </row>
    <row r="129" spans="1:65" s="12" customFormat="1" ht="22.7" customHeight="1">
      <c r="B129" s="137"/>
      <c r="D129" s="138" t="s">
        <v>70</v>
      </c>
      <c r="E129" s="147" t="s">
        <v>176</v>
      </c>
      <c r="F129" s="147" t="s">
        <v>324</v>
      </c>
      <c r="J129" s="148"/>
      <c r="L129" s="137"/>
      <c r="M129" s="141"/>
      <c r="N129" s="142"/>
      <c r="O129" s="142"/>
      <c r="P129" s="143">
        <f>SUM(P130:P131)</f>
        <v>0</v>
      </c>
      <c r="Q129" s="142"/>
      <c r="R129" s="143">
        <f>SUM(R130:R131)</f>
        <v>0</v>
      </c>
      <c r="S129" s="142"/>
      <c r="T129" s="144">
        <f>SUM(T130:T131)</f>
        <v>0</v>
      </c>
      <c r="AR129" s="138" t="s">
        <v>78</v>
      </c>
      <c r="AT129" s="145" t="s">
        <v>70</v>
      </c>
      <c r="AU129" s="145" t="s">
        <v>78</v>
      </c>
      <c r="AY129" s="138" t="s">
        <v>144</v>
      </c>
      <c r="BK129" s="146">
        <f>SUM(BK130:BK131)</f>
        <v>0</v>
      </c>
    </row>
    <row r="130" spans="1:65" s="2" customFormat="1" ht="24.2" customHeight="1">
      <c r="A130" s="26"/>
      <c r="B130" s="149"/>
      <c r="C130" s="150" t="s">
        <v>78</v>
      </c>
      <c r="D130" s="150" t="s">
        <v>146</v>
      </c>
      <c r="E130" s="151" t="s">
        <v>713</v>
      </c>
      <c r="F130" s="152" t="s">
        <v>714</v>
      </c>
      <c r="G130" s="153" t="s">
        <v>264</v>
      </c>
      <c r="H130" s="154">
        <v>10</v>
      </c>
      <c r="I130" s="155"/>
      <c r="J130" s="155"/>
      <c r="K130" s="156"/>
      <c r="L130" s="27"/>
      <c r="M130" s="157" t="s">
        <v>1</v>
      </c>
      <c r="N130" s="158" t="s">
        <v>37</v>
      </c>
      <c r="O130" s="159">
        <v>0</v>
      </c>
      <c r="P130" s="159">
        <f>O130*H130</f>
        <v>0</v>
      </c>
      <c r="Q130" s="159">
        <v>0</v>
      </c>
      <c r="R130" s="159">
        <f>Q130*H130</f>
        <v>0</v>
      </c>
      <c r="S130" s="159">
        <v>0</v>
      </c>
      <c r="T130" s="16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90</v>
      </c>
      <c r="AT130" s="161" t="s">
        <v>146</v>
      </c>
      <c r="AU130" s="161" t="s">
        <v>83</v>
      </c>
      <c r="AY130" s="14" t="s">
        <v>144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83</v>
      </c>
      <c r="BK130" s="162">
        <f>ROUND(I130*H130,2)</f>
        <v>0</v>
      </c>
      <c r="BL130" s="14" t="s">
        <v>90</v>
      </c>
      <c r="BM130" s="161" t="s">
        <v>83</v>
      </c>
    </row>
    <row r="131" spans="1:65" s="2" customFormat="1" ht="24.2" customHeight="1">
      <c r="A131" s="26"/>
      <c r="B131" s="149"/>
      <c r="C131" s="150" t="s">
        <v>83</v>
      </c>
      <c r="D131" s="150" t="s">
        <v>146</v>
      </c>
      <c r="E131" s="151" t="s">
        <v>715</v>
      </c>
      <c r="F131" s="152" t="s">
        <v>716</v>
      </c>
      <c r="G131" s="153" t="s">
        <v>191</v>
      </c>
      <c r="H131" s="154">
        <v>1250</v>
      </c>
      <c r="I131" s="155"/>
      <c r="J131" s="155"/>
      <c r="K131" s="156"/>
      <c r="L131" s="27"/>
      <c r="M131" s="157" t="s">
        <v>1</v>
      </c>
      <c r="N131" s="158" t="s">
        <v>37</v>
      </c>
      <c r="O131" s="159">
        <v>0</v>
      </c>
      <c r="P131" s="159">
        <f>O131*H131</f>
        <v>0</v>
      </c>
      <c r="Q131" s="159">
        <v>0</v>
      </c>
      <c r="R131" s="159">
        <f>Q131*H131</f>
        <v>0</v>
      </c>
      <c r="S131" s="159">
        <v>0</v>
      </c>
      <c r="T131" s="16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90</v>
      </c>
      <c r="AT131" s="161" t="s">
        <v>146</v>
      </c>
      <c r="AU131" s="161" t="s">
        <v>83</v>
      </c>
      <c r="AY131" s="14" t="s">
        <v>144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83</v>
      </c>
      <c r="BK131" s="162">
        <f>ROUND(I131*H131,2)</f>
        <v>0</v>
      </c>
      <c r="BL131" s="14" t="s">
        <v>90</v>
      </c>
      <c r="BM131" s="161" t="s">
        <v>90</v>
      </c>
    </row>
    <row r="132" spans="1:65" s="12" customFormat="1" ht="25.9" customHeight="1">
      <c r="B132" s="137"/>
      <c r="D132" s="138" t="s">
        <v>70</v>
      </c>
      <c r="E132" s="139" t="s">
        <v>194</v>
      </c>
      <c r="F132" s="139" t="s">
        <v>717</v>
      </c>
      <c r="J132" s="140"/>
      <c r="L132" s="137"/>
      <c r="M132" s="141"/>
      <c r="N132" s="142"/>
      <c r="O132" s="142"/>
      <c r="P132" s="143">
        <f>P133+P214+P228</f>
        <v>0</v>
      </c>
      <c r="Q132" s="142"/>
      <c r="R132" s="143">
        <f>R133+R214+R228</f>
        <v>0</v>
      </c>
      <c r="S132" s="142"/>
      <c r="T132" s="144">
        <f>T133+T214+T228</f>
        <v>0</v>
      </c>
      <c r="AR132" s="138" t="s">
        <v>87</v>
      </c>
      <c r="AT132" s="145" t="s">
        <v>70</v>
      </c>
      <c r="AU132" s="145" t="s">
        <v>71</v>
      </c>
      <c r="AY132" s="138" t="s">
        <v>144</v>
      </c>
      <c r="BK132" s="146">
        <f>BK133+BK214+BK228</f>
        <v>0</v>
      </c>
    </row>
    <row r="133" spans="1:65" s="12" customFormat="1" ht="22.7" customHeight="1">
      <c r="B133" s="137"/>
      <c r="D133" s="138" t="s">
        <v>70</v>
      </c>
      <c r="E133" s="147" t="s">
        <v>718</v>
      </c>
      <c r="F133" s="147" t="s">
        <v>719</v>
      </c>
      <c r="J133" s="148"/>
      <c r="L133" s="137"/>
      <c r="M133" s="141"/>
      <c r="N133" s="142"/>
      <c r="O133" s="142"/>
      <c r="P133" s="143">
        <f>SUM(P134:P213)</f>
        <v>0</v>
      </c>
      <c r="Q133" s="142"/>
      <c r="R133" s="143">
        <f>SUM(R134:R213)</f>
        <v>0</v>
      </c>
      <c r="S133" s="142"/>
      <c r="T133" s="144">
        <f>SUM(T134:T213)</f>
        <v>0</v>
      </c>
      <c r="AR133" s="138" t="s">
        <v>87</v>
      </c>
      <c r="AT133" s="145" t="s">
        <v>70</v>
      </c>
      <c r="AU133" s="145" t="s">
        <v>78</v>
      </c>
      <c r="AY133" s="138" t="s">
        <v>144</v>
      </c>
      <c r="BK133" s="146">
        <f>SUM(BK134:BK213)</f>
        <v>0</v>
      </c>
    </row>
    <row r="134" spans="1:65" s="2" customFormat="1" ht="24.2" customHeight="1">
      <c r="A134" s="26"/>
      <c r="B134" s="149"/>
      <c r="C134" s="150" t="s">
        <v>87</v>
      </c>
      <c r="D134" s="150" t="s">
        <v>146</v>
      </c>
      <c r="E134" s="151" t="s">
        <v>720</v>
      </c>
      <c r="F134" s="152" t="s">
        <v>721</v>
      </c>
      <c r="G134" s="153" t="s">
        <v>328</v>
      </c>
      <c r="H134" s="154">
        <v>35</v>
      </c>
      <c r="I134" s="155"/>
      <c r="J134" s="155"/>
      <c r="K134" s="156"/>
      <c r="L134" s="27"/>
      <c r="M134" s="157" t="s">
        <v>1</v>
      </c>
      <c r="N134" s="158" t="s">
        <v>37</v>
      </c>
      <c r="O134" s="159">
        <v>0</v>
      </c>
      <c r="P134" s="159">
        <f t="shared" ref="P134:P165" si="0">O134*H134</f>
        <v>0</v>
      </c>
      <c r="Q134" s="159">
        <v>0</v>
      </c>
      <c r="R134" s="159">
        <f t="shared" ref="R134:R165" si="1">Q134*H134</f>
        <v>0</v>
      </c>
      <c r="S134" s="159">
        <v>0</v>
      </c>
      <c r="T134" s="160">
        <f t="shared" ref="T134:T165" si="2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406</v>
      </c>
      <c r="AT134" s="161" t="s">
        <v>146</v>
      </c>
      <c r="AU134" s="161" t="s">
        <v>83</v>
      </c>
      <c r="AY134" s="14" t="s">
        <v>144</v>
      </c>
      <c r="BE134" s="162">
        <f t="shared" ref="BE134:BE165" si="3">IF(N134="základná",J134,0)</f>
        <v>0</v>
      </c>
      <c r="BF134" s="162">
        <f t="shared" ref="BF134:BF165" si="4">IF(N134="znížená",J134,0)</f>
        <v>0</v>
      </c>
      <c r="BG134" s="162">
        <f t="shared" ref="BG134:BG165" si="5">IF(N134="zákl. prenesená",J134,0)</f>
        <v>0</v>
      </c>
      <c r="BH134" s="162">
        <f t="shared" ref="BH134:BH165" si="6">IF(N134="zníž. prenesená",J134,0)</f>
        <v>0</v>
      </c>
      <c r="BI134" s="162">
        <f t="shared" ref="BI134:BI165" si="7">IF(N134="nulová",J134,0)</f>
        <v>0</v>
      </c>
      <c r="BJ134" s="14" t="s">
        <v>83</v>
      </c>
      <c r="BK134" s="162">
        <f t="shared" ref="BK134:BK165" si="8">ROUND(I134*H134,2)</f>
        <v>0</v>
      </c>
      <c r="BL134" s="14" t="s">
        <v>406</v>
      </c>
      <c r="BM134" s="161" t="s">
        <v>96</v>
      </c>
    </row>
    <row r="135" spans="1:65" s="2" customFormat="1" ht="24.2" customHeight="1">
      <c r="A135" s="26"/>
      <c r="B135" s="149"/>
      <c r="C135" s="163" t="s">
        <v>90</v>
      </c>
      <c r="D135" s="163" t="s">
        <v>194</v>
      </c>
      <c r="E135" s="164" t="s">
        <v>722</v>
      </c>
      <c r="F135" s="165" t="s">
        <v>723</v>
      </c>
      <c r="G135" s="166" t="s">
        <v>328</v>
      </c>
      <c r="H135" s="167">
        <v>35</v>
      </c>
      <c r="I135" s="168"/>
      <c r="J135" s="168"/>
      <c r="K135" s="169"/>
      <c r="L135" s="170"/>
      <c r="M135" s="171" t="s">
        <v>1</v>
      </c>
      <c r="N135" s="172" t="s">
        <v>37</v>
      </c>
      <c r="O135" s="159">
        <v>0</v>
      </c>
      <c r="P135" s="159">
        <f t="shared" si="0"/>
        <v>0</v>
      </c>
      <c r="Q135" s="159">
        <v>0</v>
      </c>
      <c r="R135" s="159">
        <f t="shared" si="1"/>
        <v>0</v>
      </c>
      <c r="S135" s="159">
        <v>0</v>
      </c>
      <c r="T135" s="160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724</v>
      </c>
      <c r="AT135" s="161" t="s">
        <v>194</v>
      </c>
      <c r="AU135" s="161" t="s">
        <v>83</v>
      </c>
      <c r="AY135" s="14" t="s">
        <v>144</v>
      </c>
      <c r="BE135" s="162">
        <f t="shared" si="3"/>
        <v>0</v>
      </c>
      <c r="BF135" s="162">
        <f t="shared" si="4"/>
        <v>0</v>
      </c>
      <c r="BG135" s="162">
        <f t="shared" si="5"/>
        <v>0</v>
      </c>
      <c r="BH135" s="162">
        <f t="shared" si="6"/>
        <v>0</v>
      </c>
      <c r="BI135" s="162">
        <f t="shared" si="7"/>
        <v>0</v>
      </c>
      <c r="BJ135" s="14" t="s">
        <v>83</v>
      </c>
      <c r="BK135" s="162">
        <f t="shared" si="8"/>
        <v>0</v>
      </c>
      <c r="BL135" s="14" t="s">
        <v>406</v>
      </c>
      <c r="BM135" s="161" t="s">
        <v>172</v>
      </c>
    </row>
    <row r="136" spans="1:65" s="2" customFormat="1" ht="24.2" customHeight="1">
      <c r="A136" s="26"/>
      <c r="B136" s="149"/>
      <c r="C136" s="150" t="s">
        <v>93</v>
      </c>
      <c r="D136" s="150" t="s">
        <v>146</v>
      </c>
      <c r="E136" s="151" t="s">
        <v>725</v>
      </c>
      <c r="F136" s="152" t="s">
        <v>726</v>
      </c>
      <c r="G136" s="153" t="s">
        <v>328</v>
      </c>
      <c r="H136" s="154">
        <v>35</v>
      </c>
      <c r="I136" s="155"/>
      <c r="J136" s="155"/>
      <c r="K136" s="156"/>
      <c r="L136" s="27"/>
      <c r="M136" s="157" t="s">
        <v>1</v>
      </c>
      <c r="N136" s="158" t="s">
        <v>37</v>
      </c>
      <c r="O136" s="159">
        <v>0</v>
      </c>
      <c r="P136" s="159">
        <f t="shared" si="0"/>
        <v>0</v>
      </c>
      <c r="Q136" s="159">
        <v>0</v>
      </c>
      <c r="R136" s="159">
        <f t="shared" si="1"/>
        <v>0</v>
      </c>
      <c r="S136" s="159">
        <v>0</v>
      </c>
      <c r="T136" s="160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406</v>
      </c>
      <c r="AT136" s="161" t="s">
        <v>146</v>
      </c>
      <c r="AU136" s="161" t="s">
        <v>83</v>
      </c>
      <c r="AY136" s="14" t="s">
        <v>144</v>
      </c>
      <c r="BE136" s="162">
        <f t="shared" si="3"/>
        <v>0</v>
      </c>
      <c r="BF136" s="162">
        <f t="shared" si="4"/>
        <v>0</v>
      </c>
      <c r="BG136" s="162">
        <f t="shared" si="5"/>
        <v>0</v>
      </c>
      <c r="BH136" s="162">
        <f t="shared" si="6"/>
        <v>0</v>
      </c>
      <c r="BI136" s="162">
        <f t="shared" si="7"/>
        <v>0</v>
      </c>
      <c r="BJ136" s="14" t="s">
        <v>83</v>
      </c>
      <c r="BK136" s="162">
        <f t="shared" si="8"/>
        <v>0</v>
      </c>
      <c r="BL136" s="14" t="s">
        <v>406</v>
      </c>
      <c r="BM136" s="161" t="s">
        <v>180</v>
      </c>
    </row>
    <row r="137" spans="1:65" s="2" customFormat="1" ht="16.5" customHeight="1">
      <c r="A137" s="26"/>
      <c r="B137" s="149"/>
      <c r="C137" s="163" t="s">
        <v>96</v>
      </c>
      <c r="D137" s="163" t="s">
        <v>194</v>
      </c>
      <c r="E137" s="164" t="s">
        <v>727</v>
      </c>
      <c r="F137" s="165" t="s">
        <v>728</v>
      </c>
      <c r="G137" s="166" t="s">
        <v>328</v>
      </c>
      <c r="H137" s="167">
        <v>35</v>
      </c>
      <c r="I137" s="168"/>
      <c r="J137" s="168"/>
      <c r="K137" s="169"/>
      <c r="L137" s="170"/>
      <c r="M137" s="171" t="s">
        <v>1</v>
      </c>
      <c r="N137" s="172" t="s">
        <v>37</v>
      </c>
      <c r="O137" s="159">
        <v>0</v>
      </c>
      <c r="P137" s="159">
        <f t="shared" si="0"/>
        <v>0</v>
      </c>
      <c r="Q137" s="159">
        <v>0</v>
      </c>
      <c r="R137" s="159">
        <f t="shared" si="1"/>
        <v>0</v>
      </c>
      <c r="S137" s="159">
        <v>0</v>
      </c>
      <c r="T137" s="160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724</v>
      </c>
      <c r="AT137" s="161" t="s">
        <v>194</v>
      </c>
      <c r="AU137" s="161" t="s">
        <v>83</v>
      </c>
      <c r="AY137" s="14" t="s">
        <v>144</v>
      </c>
      <c r="BE137" s="162">
        <f t="shared" si="3"/>
        <v>0</v>
      </c>
      <c r="BF137" s="162">
        <f t="shared" si="4"/>
        <v>0</v>
      </c>
      <c r="BG137" s="162">
        <f t="shared" si="5"/>
        <v>0</v>
      </c>
      <c r="BH137" s="162">
        <f t="shared" si="6"/>
        <v>0</v>
      </c>
      <c r="BI137" s="162">
        <f t="shared" si="7"/>
        <v>0</v>
      </c>
      <c r="BJ137" s="14" t="s">
        <v>83</v>
      </c>
      <c r="BK137" s="162">
        <f t="shared" si="8"/>
        <v>0</v>
      </c>
      <c r="BL137" s="14" t="s">
        <v>406</v>
      </c>
      <c r="BM137" s="161" t="s">
        <v>188</v>
      </c>
    </row>
    <row r="138" spans="1:65" s="2" customFormat="1" ht="24.2" customHeight="1">
      <c r="A138" s="26"/>
      <c r="B138" s="149"/>
      <c r="C138" s="150" t="s">
        <v>168</v>
      </c>
      <c r="D138" s="150" t="s">
        <v>146</v>
      </c>
      <c r="E138" s="151" t="s">
        <v>729</v>
      </c>
      <c r="F138" s="152" t="s">
        <v>730</v>
      </c>
      <c r="G138" s="153" t="s">
        <v>328</v>
      </c>
      <c r="H138" s="154">
        <v>15</v>
      </c>
      <c r="I138" s="155"/>
      <c r="J138" s="155"/>
      <c r="K138" s="156"/>
      <c r="L138" s="27"/>
      <c r="M138" s="157" t="s">
        <v>1</v>
      </c>
      <c r="N138" s="158" t="s">
        <v>37</v>
      </c>
      <c r="O138" s="159">
        <v>0</v>
      </c>
      <c r="P138" s="159">
        <f t="shared" si="0"/>
        <v>0</v>
      </c>
      <c r="Q138" s="159">
        <v>0</v>
      </c>
      <c r="R138" s="159">
        <f t="shared" si="1"/>
        <v>0</v>
      </c>
      <c r="S138" s="159">
        <v>0</v>
      </c>
      <c r="T138" s="160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406</v>
      </c>
      <c r="AT138" s="161" t="s">
        <v>146</v>
      </c>
      <c r="AU138" s="161" t="s">
        <v>83</v>
      </c>
      <c r="AY138" s="14" t="s">
        <v>144</v>
      </c>
      <c r="BE138" s="162">
        <f t="shared" si="3"/>
        <v>0</v>
      </c>
      <c r="BF138" s="162">
        <f t="shared" si="4"/>
        <v>0</v>
      </c>
      <c r="BG138" s="162">
        <f t="shared" si="5"/>
        <v>0</v>
      </c>
      <c r="BH138" s="162">
        <f t="shared" si="6"/>
        <v>0</v>
      </c>
      <c r="BI138" s="162">
        <f t="shared" si="7"/>
        <v>0</v>
      </c>
      <c r="BJ138" s="14" t="s">
        <v>83</v>
      </c>
      <c r="BK138" s="162">
        <f t="shared" si="8"/>
        <v>0</v>
      </c>
      <c r="BL138" s="14" t="s">
        <v>406</v>
      </c>
      <c r="BM138" s="161" t="s">
        <v>199</v>
      </c>
    </row>
    <row r="139" spans="1:65" s="2" customFormat="1" ht="16.5" customHeight="1">
      <c r="A139" s="26"/>
      <c r="B139" s="149"/>
      <c r="C139" s="163" t="s">
        <v>172</v>
      </c>
      <c r="D139" s="163" t="s">
        <v>194</v>
      </c>
      <c r="E139" s="164" t="s">
        <v>731</v>
      </c>
      <c r="F139" s="165" t="s">
        <v>732</v>
      </c>
      <c r="G139" s="166" t="s">
        <v>328</v>
      </c>
      <c r="H139" s="167">
        <v>15</v>
      </c>
      <c r="I139" s="168"/>
      <c r="J139" s="168"/>
      <c r="K139" s="169"/>
      <c r="L139" s="170"/>
      <c r="M139" s="171" t="s">
        <v>1</v>
      </c>
      <c r="N139" s="172" t="s">
        <v>37</v>
      </c>
      <c r="O139" s="159">
        <v>0</v>
      </c>
      <c r="P139" s="159">
        <f t="shared" si="0"/>
        <v>0</v>
      </c>
      <c r="Q139" s="159">
        <v>0</v>
      </c>
      <c r="R139" s="159">
        <f t="shared" si="1"/>
        <v>0</v>
      </c>
      <c r="S139" s="159">
        <v>0</v>
      </c>
      <c r="T139" s="160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724</v>
      </c>
      <c r="AT139" s="161" t="s">
        <v>194</v>
      </c>
      <c r="AU139" s="161" t="s">
        <v>83</v>
      </c>
      <c r="AY139" s="14" t="s">
        <v>144</v>
      </c>
      <c r="BE139" s="162">
        <f t="shared" si="3"/>
        <v>0</v>
      </c>
      <c r="BF139" s="162">
        <f t="shared" si="4"/>
        <v>0</v>
      </c>
      <c r="BG139" s="162">
        <f t="shared" si="5"/>
        <v>0</v>
      </c>
      <c r="BH139" s="162">
        <f t="shared" si="6"/>
        <v>0</v>
      </c>
      <c r="BI139" s="162">
        <f t="shared" si="7"/>
        <v>0</v>
      </c>
      <c r="BJ139" s="14" t="s">
        <v>83</v>
      </c>
      <c r="BK139" s="162">
        <f t="shared" si="8"/>
        <v>0</v>
      </c>
      <c r="BL139" s="14" t="s">
        <v>406</v>
      </c>
      <c r="BM139" s="161" t="s">
        <v>207</v>
      </c>
    </row>
    <row r="140" spans="1:65" s="2" customFormat="1" ht="37.700000000000003" customHeight="1">
      <c r="A140" s="26"/>
      <c r="B140" s="149"/>
      <c r="C140" s="150" t="s">
        <v>176</v>
      </c>
      <c r="D140" s="150" t="s">
        <v>146</v>
      </c>
      <c r="E140" s="151" t="s">
        <v>733</v>
      </c>
      <c r="F140" s="152" t="s">
        <v>734</v>
      </c>
      <c r="G140" s="153" t="s">
        <v>264</v>
      </c>
      <c r="H140" s="154">
        <v>4</v>
      </c>
      <c r="I140" s="155"/>
      <c r="J140" s="155"/>
      <c r="K140" s="156"/>
      <c r="L140" s="27"/>
      <c r="M140" s="157" t="s">
        <v>1</v>
      </c>
      <c r="N140" s="158" t="s">
        <v>37</v>
      </c>
      <c r="O140" s="159">
        <v>0</v>
      </c>
      <c r="P140" s="159">
        <f t="shared" si="0"/>
        <v>0</v>
      </c>
      <c r="Q140" s="159">
        <v>0</v>
      </c>
      <c r="R140" s="159">
        <f t="shared" si="1"/>
        <v>0</v>
      </c>
      <c r="S140" s="159">
        <v>0</v>
      </c>
      <c r="T140" s="160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406</v>
      </c>
      <c r="AT140" s="161" t="s">
        <v>146</v>
      </c>
      <c r="AU140" s="161" t="s">
        <v>83</v>
      </c>
      <c r="AY140" s="14" t="s">
        <v>144</v>
      </c>
      <c r="BE140" s="162">
        <f t="shared" si="3"/>
        <v>0</v>
      </c>
      <c r="BF140" s="162">
        <f t="shared" si="4"/>
        <v>0</v>
      </c>
      <c r="BG140" s="162">
        <f t="shared" si="5"/>
        <v>0</v>
      </c>
      <c r="BH140" s="162">
        <f t="shared" si="6"/>
        <v>0</v>
      </c>
      <c r="BI140" s="162">
        <f t="shared" si="7"/>
        <v>0</v>
      </c>
      <c r="BJ140" s="14" t="s">
        <v>83</v>
      </c>
      <c r="BK140" s="162">
        <f t="shared" si="8"/>
        <v>0</v>
      </c>
      <c r="BL140" s="14" t="s">
        <v>406</v>
      </c>
      <c r="BM140" s="161" t="s">
        <v>216</v>
      </c>
    </row>
    <row r="141" spans="1:65" s="2" customFormat="1" ht="16.5" customHeight="1">
      <c r="A141" s="26"/>
      <c r="B141" s="149"/>
      <c r="C141" s="163" t="s">
        <v>180</v>
      </c>
      <c r="D141" s="163" t="s">
        <v>194</v>
      </c>
      <c r="E141" s="164" t="s">
        <v>735</v>
      </c>
      <c r="F141" s="165" t="s">
        <v>736</v>
      </c>
      <c r="G141" s="166" t="s">
        <v>264</v>
      </c>
      <c r="H141" s="167">
        <v>4</v>
      </c>
      <c r="I141" s="168"/>
      <c r="J141" s="168"/>
      <c r="K141" s="169"/>
      <c r="L141" s="170"/>
      <c r="M141" s="171" t="s">
        <v>1</v>
      </c>
      <c r="N141" s="172" t="s">
        <v>37</v>
      </c>
      <c r="O141" s="159">
        <v>0</v>
      </c>
      <c r="P141" s="159">
        <f t="shared" si="0"/>
        <v>0</v>
      </c>
      <c r="Q141" s="159">
        <v>0</v>
      </c>
      <c r="R141" s="159">
        <f t="shared" si="1"/>
        <v>0</v>
      </c>
      <c r="S141" s="159">
        <v>0</v>
      </c>
      <c r="T141" s="160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724</v>
      </c>
      <c r="AT141" s="161" t="s">
        <v>194</v>
      </c>
      <c r="AU141" s="161" t="s">
        <v>83</v>
      </c>
      <c r="AY141" s="14" t="s">
        <v>144</v>
      </c>
      <c r="BE141" s="162">
        <f t="shared" si="3"/>
        <v>0</v>
      </c>
      <c r="BF141" s="162">
        <f t="shared" si="4"/>
        <v>0</v>
      </c>
      <c r="BG141" s="162">
        <f t="shared" si="5"/>
        <v>0</v>
      </c>
      <c r="BH141" s="162">
        <f t="shared" si="6"/>
        <v>0</v>
      </c>
      <c r="BI141" s="162">
        <f t="shared" si="7"/>
        <v>0</v>
      </c>
      <c r="BJ141" s="14" t="s">
        <v>83</v>
      </c>
      <c r="BK141" s="162">
        <f t="shared" si="8"/>
        <v>0</v>
      </c>
      <c r="BL141" s="14" t="s">
        <v>406</v>
      </c>
      <c r="BM141" s="161" t="s">
        <v>7</v>
      </c>
    </row>
    <row r="142" spans="1:65" s="2" customFormat="1" ht="24.2" customHeight="1">
      <c r="A142" s="26"/>
      <c r="B142" s="149"/>
      <c r="C142" s="150" t="s">
        <v>184</v>
      </c>
      <c r="D142" s="150" t="s">
        <v>146</v>
      </c>
      <c r="E142" s="151" t="s">
        <v>737</v>
      </c>
      <c r="F142" s="152" t="s">
        <v>738</v>
      </c>
      <c r="G142" s="153" t="s">
        <v>328</v>
      </c>
      <c r="H142" s="154">
        <v>90</v>
      </c>
      <c r="I142" s="155"/>
      <c r="J142" s="155"/>
      <c r="K142" s="156"/>
      <c r="L142" s="27"/>
      <c r="M142" s="157" t="s">
        <v>1</v>
      </c>
      <c r="N142" s="158" t="s">
        <v>37</v>
      </c>
      <c r="O142" s="159">
        <v>0</v>
      </c>
      <c r="P142" s="159">
        <f t="shared" si="0"/>
        <v>0</v>
      </c>
      <c r="Q142" s="159">
        <v>0</v>
      </c>
      <c r="R142" s="159">
        <f t="shared" si="1"/>
        <v>0</v>
      </c>
      <c r="S142" s="159">
        <v>0</v>
      </c>
      <c r="T142" s="160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406</v>
      </c>
      <c r="AT142" s="161" t="s">
        <v>146</v>
      </c>
      <c r="AU142" s="161" t="s">
        <v>83</v>
      </c>
      <c r="AY142" s="14" t="s">
        <v>144</v>
      </c>
      <c r="BE142" s="162">
        <f t="shared" si="3"/>
        <v>0</v>
      </c>
      <c r="BF142" s="162">
        <f t="shared" si="4"/>
        <v>0</v>
      </c>
      <c r="BG142" s="162">
        <f t="shared" si="5"/>
        <v>0</v>
      </c>
      <c r="BH142" s="162">
        <f t="shared" si="6"/>
        <v>0</v>
      </c>
      <c r="BI142" s="162">
        <f t="shared" si="7"/>
        <v>0</v>
      </c>
      <c r="BJ142" s="14" t="s">
        <v>83</v>
      </c>
      <c r="BK142" s="162">
        <f t="shared" si="8"/>
        <v>0</v>
      </c>
      <c r="BL142" s="14" t="s">
        <v>406</v>
      </c>
      <c r="BM142" s="161" t="s">
        <v>232</v>
      </c>
    </row>
    <row r="143" spans="1:65" s="2" customFormat="1" ht="16.5" customHeight="1">
      <c r="A143" s="26"/>
      <c r="B143" s="149"/>
      <c r="C143" s="163" t="s">
        <v>188</v>
      </c>
      <c r="D143" s="163" t="s">
        <v>194</v>
      </c>
      <c r="E143" s="164" t="s">
        <v>739</v>
      </c>
      <c r="F143" s="165" t="s">
        <v>740</v>
      </c>
      <c r="G143" s="166" t="s">
        <v>328</v>
      </c>
      <c r="H143" s="167">
        <v>90</v>
      </c>
      <c r="I143" s="168"/>
      <c r="J143" s="168"/>
      <c r="K143" s="169"/>
      <c r="L143" s="170"/>
      <c r="M143" s="171" t="s">
        <v>1</v>
      </c>
      <c r="N143" s="172" t="s">
        <v>37</v>
      </c>
      <c r="O143" s="159">
        <v>0</v>
      </c>
      <c r="P143" s="159">
        <f t="shared" si="0"/>
        <v>0</v>
      </c>
      <c r="Q143" s="159">
        <v>0</v>
      </c>
      <c r="R143" s="159">
        <f t="shared" si="1"/>
        <v>0</v>
      </c>
      <c r="S143" s="159">
        <v>0</v>
      </c>
      <c r="T143" s="160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724</v>
      </c>
      <c r="AT143" s="161" t="s">
        <v>194</v>
      </c>
      <c r="AU143" s="161" t="s">
        <v>83</v>
      </c>
      <c r="AY143" s="14" t="s">
        <v>144</v>
      </c>
      <c r="BE143" s="162">
        <f t="shared" si="3"/>
        <v>0</v>
      </c>
      <c r="BF143" s="162">
        <f t="shared" si="4"/>
        <v>0</v>
      </c>
      <c r="BG143" s="162">
        <f t="shared" si="5"/>
        <v>0</v>
      </c>
      <c r="BH143" s="162">
        <f t="shared" si="6"/>
        <v>0</v>
      </c>
      <c r="BI143" s="162">
        <f t="shared" si="7"/>
        <v>0</v>
      </c>
      <c r="BJ143" s="14" t="s">
        <v>83</v>
      </c>
      <c r="BK143" s="162">
        <f t="shared" si="8"/>
        <v>0</v>
      </c>
      <c r="BL143" s="14" t="s">
        <v>406</v>
      </c>
      <c r="BM143" s="161" t="s">
        <v>240</v>
      </c>
    </row>
    <row r="144" spans="1:65" s="2" customFormat="1" ht="24.2" customHeight="1">
      <c r="A144" s="26"/>
      <c r="B144" s="149"/>
      <c r="C144" s="150" t="s">
        <v>193</v>
      </c>
      <c r="D144" s="150" t="s">
        <v>146</v>
      </c>
      <c r="E144" s="151" t="s">
        <v>741</v>
      </c>
      <c r="F144" s="152" t="s">
        <v>742</v>
      </c>
      <c r="G144" s="153" t="s">
        <v>264</v>
      </c>
      <c r="H144" s="154">
        <v>860</v>
      </c>
      <c r="I144" s="155"/>
      <c r="J144" s="155"/>
      <c r="K144" s="156"/>
      <c r="L144" s="181"/>
      <c r="M144" s="182"/>
      <c r="N144" s="183"/>
      <c r="O144" s="184"/>
      <c r="P144" s="184"/>
      <c r="Q144" s="184"/>
      <c r="R144" s="184"/>
      <c r="S144" s="184"/>
      <c r="T144" s="185"/>
      <c r="U144" s="186"/>
      <c r="V144" s="186"/>
      <c r="W144" s="186"/>
      <c r="X144" s="26"/>
      <c r="Y144" s="26"/>
      <c r="Z144" s="26"/>
      <c r="AA144" s="26"/>
      <c r="AB144" s="26"/>
      <c r="AC144" s="26"/>
      <c r="AD144" s="26"/>
      <c r="AE144" s="26"/>
      <c r="AR144" s="161" t="s">
        <v>406</v>
      </c>
      <c r="AT144" s="161" t="s">
        <v>146</v>
      </c>
      <c r="AU144" s="161" t="s">
        <v>83</v>
      </c>
      <c r="AY144" s="14" t="s">
        <v>144</v>
      </c>
      <c r="BE144" s="162">
        <f t="shared" si="3"/>
        <v>0</v>
      </c>
      <c r="BF144" s="162">
        <f t="shared" si="4"/>
        <v>0</v>
      </c>
      <c r="BG144" s="162">
        <f t="shared" si="5"/>
        <v>0</v>
      </c>
      <c r="BH144" s="162">
        <f t="shared" si="6"/>
        <v>0</v>
      </c>
      <c r="BI144" s="162">
        <f t="shared" si="7"/>
        <v>0</v>
      </c>
      <c r="BJ144" s="14" t="s">
        <v>83</v>
      </c>
      <c r="BK144" s="162">
        <f t="shared" si="8"/>
        <v>0</v>
      </c>
      <c r="BL144" s="14" t="s">
        <v>406</v>
      </c>
      <c r="BM144" s="161" t="s">
        <v>248</v>
      </c>
    </row>
    <row r="145" spans="1:65" s="2" customFormat="1" ht="16.5" customHeight="1">
      <c r="A145" s="26"/>
      <c r="B145" s="149"/>
      <c r="C145" s="163" t="s">
        <v>199</v>
      </c>
      <c r="D145" s="163" t="s">
        <v>194</v>
      </c>
      <c r="E145" s="164" t="s">
        <v>743</v>
      </c>
      <c r="F145" s="165" t="s">
        <v>744</v>
      </c>
      <c r="G145" s="166" t="s">
        <v>264</v>
      </c>
      <c r="H145" s="167">
        <v>860</v>
      </c>
      <c r="I145" s="168"/>
      <c r="J145" s="168"/>
      <c r="K145" s="169"/>
      <c r="L145" s="187"/>
      <c r="M145" s="188"/>
      <c r="N145" s="189"/>
      <c r="O145" s="184"/>
      <c r="P145" s="184"/>
      <c r="Q145" s="184"/>
      <c r="R145" s="184"/>
      <c r="S145" s="184"/>
      <c r="T145" s="185"/>
      <c r="U145" s="186"/>
      <c r="V145" s="186"/>
      <c r="W145" s="186"/>
      <c r="X145" s="26"/>
      <c r="Y145" s="26"/>
      <c r="Z145" s="26"/>
      <c r="AA145" s="26"/>
      <c r="AB145" s="26"/>
      <c r="AC145" s="26"/>
      <c r="AD145" s="26"/>
      <c r="AE145" s="26"/>
      <c r="AR145" s="161" t="s">
        <v>724</v>
      </c>
      <c r="AT145" s="161" t="s">
        <v>194</v>
      </c>
      <c r="AU145" s="161" t="s">
        <v>83</v>
      </c>
      <c r="AY145" s="14" t="s">
        <v>144</v>
      </c>
      <c r="BE145" s="162">
        <f t="shared" si="3"/>
        <v>0</v>
      </c>
      <c r="BF145" s="162">
        <f t="shared" si="4"/>
        <v>0</v>
      </c>
      <c r="BG145" s="162">
        <f t="shared" si="5"/>
        <v>0</v>
      </c>
      <c r="BH145" s="162">
        <f t="shared" si="6"/>
        <v>0</v>
      </c>
      <c r="BI145" s="162">
        <f t="shared" si="7"/>
        <v>0</v>
      </c>
      <c r="BJ145" s="14" t="s">
        <v>83</v>
      </c>
      <c r="BK145" s="162">
        <f t="shared" si="8"/>
        <v>0</v>
      </c>
      <c r="BL145" s="14" t="s">
        <v>406</v>
      </c>
      <c r="BM145" s="161" t="s">
        <v>257</v>
      </c>
    </row>
    <row r="146" spans="1:65" s="2" customFormat="1" ht="24.2" customHeight="1">
      <c r="A146" s="26"/>
      <c r="B146" s="149"/>
      <c r="C146" s="150" t="s">
        <v>203</v>
      </c>
      <c r="D146" s="150" t="s">
        <v>146</v>
      </c>
      <c r="E146" s="151" t="s">
        <v>745</v>
      </c>
      <c r="F146" s="152" t="s">
        <v>746</v>
      </c>
      <c r="G146" s="153" t="s">
        <v>264</v>
      </c>
      <c r="H146" s="154">
        <v>250</v>
      </c>
      <c r="I146" s="155"/>
      <c r="J146" s="155"/>
      <c r="K146" s="156"/>
      <c r="L146" s="27"/>
      <c r="M146" s="157" t="s">
        <v>1</v>
      </c>
      <c r="N146" s="158" t="s">
        <v>37</v>
      </c>
      <c r="O146" s="159">
        <v>0</v>
      </c>
      <c r="P146" s="159">
        <f t="shared" si="0"/>
        <v>0</v>
      </c>
      <c r="Q146" s="159">
        <v>0</v>
      </c>
      <c r="R146" s="159">
        <f t="shared" si="1"/>
        <v>0</v>
      </c>
      <c r="S146" s="159">
        <v>0</v>
      </c>
      <c r="T146" s="160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406</v>
      </c>
      <c r="AT146" s="161" t="s">
        <v>146</v>
      </c>
      <c r="AU146" s="161" t="s">
        <v>83</v>
      </c>
      <c r="AY146" s="14" t="s">
        <v>144</v>
      </c>
      <c r="BE146" s="162">
        <f t="shared" si="3"/>
        <v>0</v>
      </c>
      <c r="BF146" s="162">
        <f t="shared" si="4"/>
        <v>0</v>
      </c>
      <c r="BG146" s="162">
        <f t="shared" si="5"/>
        <v>0</v>
      </c>
      <c r="BH146" s="162">
        <f t="shared" si="6"/>
        <v>0</v>
      </c>
      <c r="BI146" s="162">
        <f t="shared" si="7"/>
        <v>0</v>
      </c>
      <c r="BJ146" s="14" t="s">
        <v>83</v>
      </c>
      <c r="BK146" s="162">
        <f t="shared" si="8"/>
        <v>0</v>
      </c>
      <c r="BL146" s="14" t="s">
        <v>406</v>
      </c>
      <c r="BM146" s="161" t="s">
        <v>266</v>
      </c>
    </row>
    <row r="147" spans="1:65" s="2" customFormat="1" ht="16.5" customHeight="1">
      <c r="A147" s="26"/>
      <c r="B147" s="149"/>
      <c r="C147" s="163" t="s">
        <v>207</v>
      </c>
      <c r="D147" s="163" t="s">
        <v>194</v>
      </c>
      <c r="E147" s="164" t="s">
        <v>747</v>
      </c>
      <c r="F147" s="165" t="s">
        <v>748</v>
      </c>
      <c r="G147" s="166" t="s">
        <v>264</v>
      </c>
      <c r="H147" s="167">
        <v>250</v>
      </c>
      <c r="I147" s="168"/>
      <c r="J147" s="168"/>
      <c r="K147" s="169"/>
      <c r="L147" s="170"/>
      <c r="M147" s="171" t="s">
        <v>1</v>
      </c>
      <c r="N147" s="172" t="s">
        <v>37</v>
      </c>
      <c r="O147" s="159">
        <v>0</v>
      </c>
      <c r="P147" s="159">
        <f t="shared" si="0"/>
        <v>0</v>
      </c>
      <c r="Q147" s="159">
        <v>0</v>
      </c>
      <c r="R147" s="159">
        <f t="shared" si="1"/>
        <v>0</v>
      </c>
      <c r="S147" s="159">
        <v>0</v>
      </c>
      <c r="T147" s="160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724</v>
      </c>
      <c r="AT147" s="161" t="s">
        <v>194</v>
      </c>
      <c r="AU147" s="161" t="s">
        <v>83</v>
      </c>
      <c r="AY147" s="14" t="s">
        <v>144</v>
      </c>
      <c r="BE147" s="162">
        <f t="shared" si="3"/>
        <v>0</v>
      </c>
      <c r="BF147" s="162">
        <f t="shared" si="4"/>
        <v>0</v>
      </c>
      <c r="BG147" s="162">
        <f t="shared" si="5"/>
        <v>0</v>
      </c>
      <c r="BH147" s="162">
        <f t="shared" si="6"/>
        <v>0</v>
      </c>
      <c r="BI147" s="162">
        <f t="shared" si="7"/>
        <v>0</v>
      </c>
      <c r="BJ147" s="14" t="s">
        <v>83</v>
      </c>
      <c r="BK147" s="162">
        <f t="shared" si="8"/>
        <v>0</v>
      </c>
      <c r="BL147" s="14" t="s">
        <v>406</v>
      </c>
      <c r="BM147" s="161" t="s">
        <v>274</v>
      </c>
    </row>
    <row r="148" spans="1:65" s="2" customFormat="1" ht="24.2" customHeight="1">
      <c r="A148" s="26"/>
      <c r="B148" s="149"/>
      <c r="C148" s="150" t="s">
        <v>212</v>
      </c>
      <c r="D148" s="150" t="s">
        <v>146</v>
      </c>
      <c r="E148" s="151" t="s">
        <v>749</v>
      </c>
      <c r="F148" s="152" t="s">
        <v>750</v>
      </c>
      <c r="G148" s="153" t="s">
        <v>264</v>
      </c>
      <c r="H148" s="154">
        <v>10</v>
      </c>
      <c r="I148" s="155"/>
      <c r="J148" s="155"/>
      <c r="K148" s="156"/>
      <c r="L148" s="27"/>
      <c r="M148" s="157" t="s">
        <v>1</v>
      </c>
      <c r="N148" s="158" t="s">
        <v>37</v>
      </c>
      <c r="O148" s="159">
        <v>0</v>
      </c>
      <c r="P148" s="159">
        <f t="shared" si="0"/>
        <v>0</v>
      </c>
      <c r="Q148" s="159">
        <v>0</v>
      </c>
      <c r="R148" s="159">
        <f t="shared" si="1"/>
        <v>0</v>
      </c>
      <c r="S148" s="159">
        <v>0</v>
      </c>
      <c r="T148" s="160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406</v>
      </c>
      <c r="AT148" s="161" t="s">
        <v>146</v>
      </c>
      <c r="AU148" s="161" t="s">
        <v>83</v>
      </c>
      <c r="AY148" s="14" t="s">
        <v>144</v>
      </c>
      <c r="BE148" s="162">
        <f t="shared" si="3"/>
        <v>0</v>
      </c>
      <c r="BF148" s="162">
        <f t="shared" si="4"/>
        <v>0</v>
      </c>
      <c r="BG148" s="162">
        <f t="shared" si="5"/>
        <v>0</v>
      </c>
      <c r="BH148" s="162">
        <f t="shared" si="6"/>
        <v>0</v>
      </c>
      <c r="BI148" s="162">
        <f t="shared" si="7"/>
        <v>0</v>
      </c>
      <c r="BJ148" s="14" t="s">
        <v>83</v>
      </c>
      <c r="BK148" s="162">
        <f t="shared" si="8"/>
        <v>0</v>
      </c>
      <c r="BL148" s="14" t="s">
        <v>406</v>
      </c>
      <c r="BM148" s="161" t="s">
        <v>282</v>
      </c>
    </row>
    <row r="149" spans="1:65" s="2" customFormat="1" ht="16.5" customHeight="1">
      <c r="A149" s="26"/>
      <c r="B149" s="149"/>
      <c r="C149" s="163" t="s">
        <v>216</v>
      </c>
      <c r="D149" s="163" t="s">
        <v>194</v>
      </c>
      <c r="E149" s="164" t="s">
        <v>751</v>
      </c>
      <c r="F149" s="165" t="s">
        <v>752</v>
      </c>
      <c r="G149" s="166" t="s">
        <v>264</v>
      </c>
      <c r="H149" s="167">
        <v>10</v>
      </c>
      <c r="I149" s="168"/>
      <c r="J149" s="168"/>
      <c r="K149" s="169"/>
      <c r="L149" s="170"/>
      <c r="M149" s="171" t="s">
        <v>1</v>
      </c>
      <c r="N149" s="172" t="s">
        <v>37</v>
      </c>
      <c r="O149" s="159">
        <v>0</v>
      </c>
      <c r="P149" s="159">
        <f t="shared" si="0"/>
        <v>0</v>
      </c>
      <c r="Q149" s="159">
        <v>0</v>
      </c>
      <c r="R149" s="159">
        <f t="shared" si="1"/>
        <v>0</v>
      </c>
      <c r="S149" s="159">
        <v>0</v>
      </c>
      <c r="T149" s="160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724</v>
      </c>
      <c r="AT149" s="161" t="s">
        <v>194</v>
      </c>
      <c r="AU149" s="161" t="s">
        <v>83</v>
      </c>
      <c r="AY149" s="14" t="s">
        <v>144</v>
      </c>
      <c r="BE149" s="162">
        <f t="shared" si="3"/>
        <v>0</v>
      </c>
      <c r="BF149" s="162">
        <f t="shared" si="4"/>
        <v>0</v>
      </c>
      <c r="BG149" s="162">
        <f t="shared" si="5"/>
        <v>0</v>
      </c>
      <c r="BH149" s="162">
        <f t="shared" si="6"/>
        <v>0</v>
      </c>
      <c r="BI149" s="162">
        <f t="shared" si="7"/>
        <v>0</v>
      </c>
      <c r="BJ149" s="14" t="s">
        <v>83</v>
      </c>
      <c r="BK149" s="162">
        <f t="shared" si="8"/>
        <v>0</v>
      </c>
      <c r="BL149" s="14" t="s">
        <v>406</v>
      </c>
      <c r="BM149" s="161" t="s">
        <v>290</v>
      </c>
    </row>
    <row r="150" spans="1:65" s="2" customFormat="1" ht="33" customHeight="1">
      <c r="A150" s="26"/>
      <c r="B150" s="149"/>
      <c r="C150" s="150" t="s">
        <v>220</v>
      </c>
      <c r="D150" s="150" t="s">
        <v>146</v>
      </c>
      <c r="E150" s="151" t="s">
        <v>753</v>
      </c>
      <c r="F150" s="152" t="s">
        <v>754</v>
      </c>
      <c r="G150" s="153" t="s">
        <v>328</v>
      </c>
      <c r="H150" s="154">
        <v>16</v>
      </c>
      <c r="I150" s="155"/>
      <c r="J150" s="155"/>
      <c r="K150" s="156"/>
      <c r="L150" s="27"/>
      <c r="M150" s="157" t="s">
        <v>1</v>
      </c>
      <c r="N150" s="158" t="s">
        <v>37</v>
      </c>
      <c r="O150" s="159">
        <v>0</v>
      </c>
      <c r="P150" s="159">
        <f t="shared" si="0"/>
        <v>0</v>
      </c>
      <c r="Q150" s="159">
        <v>0</v>
      </c>
      <c r="R150" s="159">
        <f t="shared" si="1"/>
        <v>0</v>
      </c>
      <c r="S150" s="159">
        <v>0</v>
      </c>
      <c r="T150" s="160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406</v>
      </c>
      <c r="AT150" s="161" t="s">
        <v>146</v>
      </c>
      <c r="AU150" s="161" t="s">
        <v>83</v>
      </c>
      <c r="AY150" s="14" t="s">
        <v>144</v>
      </c>
      <c r="BE150" s="162">
        <f t="shared" si="3"/>
        <v>0</v>
      </c>
      <c r="BF150" s="162">
        <f t="shared" si="4"/>
        <v>0</v>
      </c>
      <c r="BG150" s="162">
        <f t="shared" si="5"/>
        <v>0</v>
      </c>
      <c r="BH150" s="162">
        <f t="shared" si="6"/>
        <v>0</v>
      </c>
      <c r="BI150" s="162">
        <f t="shared" si="7"/>
        <v>0</v>
      </c>
      <c r="BJ150" s="14" t="s">
        <v>83</v>
      </c>
      <c r="BK150" s="162">
        <f t="shared" si="8"/>
        <v>0</v>
      </c>
      <c r="BL150" s="14" t="s">
        <v>406</v>
      </c>
      <c r="BM150" s="161" t="s">
        <v>298</v>
      </c>
    </row>
    <row r="151" spans="1:65" s="2" customFormat="1" ht="21.75" customHeight="1">
      <c r="A151" s="26"/>
      <c r="B151" s="149"/>
      <c r="C151" s="163" t="s">
        <v>7</v>
      </c>
      <c r="D151" s="163" t="s">
        <v>194</v>
      </c>
      <c r="E151" s="164" t="s">
        <v>755</v>
      </c>
      <c r="F151" s="165" t="s">
        <v>756</v>
      </c>
      <c r="G151" s="166" t="s">
        <v>328</v>
      </c>
      <c r="H151" s="167">
        <v>16</v>
      </c>
      <c r="I151" s="168"/>
      <c r="J151" s="168"/>
      <c r="K151" s="169"/>
      <c r="L151" s="170"/>
      <c r="M151" s="171" t="s">
        <v>1</v>
      </c>
      <c r="N151" s="172" t="s">
        <v>37</v>
      </c>
      <c r="O151" s="159">
        <v>0</v>
      </c>
      <c r="P151" s="159">
        <f t="shared" si="0"/>
        <v>0</v>
      </c>
      <c r="Q151" s="159">
        <v>0</v>
      </c>
      <c r="R151" s="159">
        <f t="shared" si="1"/>
        <v>0</v>
      </c>
      <c r="S151" s="159">
        <v>0</v>
      </c>
      <c r="T151" s="160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724</v>
      </c>
      <c r="AT151" s="161" t="s">
        <v>194</v>
      </c>
      <c r="AU151" s="161" t="s">
        <v>83</v>
      </c>
      <c r="AY151" s="14" t="s">
        <v>144</v>
      </c>
      <c r="BE151" s="162">
        <f t="shared" si="3"/>
        <v>0</v>
      </c>
      <c r="BF151" s="162">
        <f t="shared" si="4"/>
        <v>0</v>
      </c>
      <c r="BG151" s="162">
        <f t="shared" si="5"/>
        <v>0</v>
      </c>
      <c r="BH151" s="162">
        <f t="shared" si="6"/>
        <v>0</v>
      </c>
      <c r="BI151" s="162">
        <f t="shared" si="7"/>
        <v>0</v>
      </c>
      <c r="BJ151" s="14" t="s">
        <v>83</v>
      </c>
      <c r="BK151" s="162">
        <f t="shared" si="8"/>
        <v>0</v>
      </c>
      <c r="BL151" s="14" t="s">
        <v>406</v>
      </c>
      <c r="BM151" s="161" t="s">
        <v>307</v>
      </c>
    </row>
    <row r="152" spans="1:65" s="2" customFormat="1" ht="24.2" customHeight="1">
      <c r="A152" s="26"/>
      <c r="B152" s="149"/>
      <c r="C152" s="163" t="s">
        <v>228</v>
      </c>
      <c r="D152" s="163" t="s">
        <v>194</v>
      </c>
      <c r="E152" s="164" t="s">
        <v>757</v>
      </c>
      <c r="F152" s="165" t="s">
        <v>758</v>
      </c>
      <c r="G152" s="166" t="s">
        <v>328</v>
      </c>
      <c r="H152" s="167">
        <v>16</v>
      </c>
      <c r="I152" s="168"/>
      <c r="J152" s="168"/>
      <c r="K152" s="169"/>
      <c r="L152" s="170"/>
      <c r="M152" s="171" t="s">
        <v>1</v>
      </c>
      <c r="N152" s="172" t="s">
        <v>37</v>
      </c>
      <c r="O152" s="159">
        <v>0</v>
      </c>
      <c r="P152" s="159">
        <f t="shared" si="0"/>
        <v>0</v>
      </c>
      <c r="Q152" s="159">
        <v>0</v>
      </c>
      <c r="R152" s="159">
        <f t="shared" si="1"/>
        <v>0</v>
      </c>
      <c r="S152" s="159">
        <v>0</v>
      </c>
      <c r="T152" s="160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724</v>
      </c>
      <c r="AT152" s="161" t="s">
        <v>194</v>
      </c>
      <c r="AU152" s="161" t="s">
        <v>83</v>
      </c>
      <c r="AY152" s="14" t="s">
        <v>144</v>
      </c>
      <c r="BE152" s="162">
        <f t="shared" si="3"/>
        <v>0</v>
      </c>
      <c r="BF152" s="162">
        <f t="shared" si="4"/>
        <v>0</v>
      </c>
      <c r="BG152" s="162">
        <f t="shared" si="5"/>
        <v>0</v>
      </c>
      <c r="BH152" s="162">
        <f t="shared" si="6"/>
        <v>0</v>
      </c>
      <c r="BI152" s="162">
        <f t="shared" si="7"/>
        <v>0</v>
      </c>
      <c r="BJ152" s="14" t="s">
        <v>83</v>
      </c>
      <c r="BK152" s="162">
        <f t="shared" si="8"/>
        <v>0</v>
      </c>
      <c r="BL152" s="14" t="s">
        <v>406</v>
      </c>
      <c r="BM152" s="161" t="s">
        <v>316</v>
      </c>
    </row>
    <row r="153" spans="1:65" s="2" customFormat="1" ht="24.2" customHeight="1">
      <c r="A153" s="26"/>
      <c r="B153" s="149"/>
      <c r="C153" s="163" t="s">
        <v>232</v>
      </c>
      <c r="D153" s="163" t="s">
        <v>194</v>
      </c>
      <c r="E153" s="164" t="s">
        <v>759</v>
      </c>
      <c r="F153" s="165" t="s">
        <v>760</v>
      </c>
      <c r="G153" s="166" t="s">
        <v>328</v>
      </c>
      <c r="H153" s="167">
        <v>3.2</v>
      </c>
      <c r="I153" s="168"/>
      <c r="J153" s="168"/>
      <c r="K153" s="169"/>
      <c r="L153" s="170"/>
      <c r="M153" s="171" t="s">
        <v>1</v>
      </c>
      <c r="N153" s="172" t="s">
        <v>37</v>
      </c>
      <c r="O153" s="159">
        <v>0</v>
      </c>
      <c r="P153" s="159">
        <f t="shared" si="0"/>
        <v>0</v>
      </c>
      <c r="Q153" s="159">
        <v>0</v>
      </c>
      <c r="R153" s="159">
        <f t="shared" si="1"/>
        <v>0</v>
      </c>
      <c r="S153" s="159">
        <v>0</v>
      </c>
      <c r="T153" s="160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724</v>
      </c>
      <c r="AT153" s="161" t="s">
        <v>194</v>
      </c>
      <c r="AU153" s="161" t="s">
        <v>83</v>
      </c>
      <c r="AY153" s="14" t="s">
        <v>144</v>
      </c>
      <c r="BE153" s="162">
        <f t="shared" si="3"/>
        <v>0</v>
      </c>
      <c r="BF153" s="162">
        <f t="shared" si="4"/>
        <v>0</v>
      </c>
      <c r="BG153" s="162">
        <f t="shared" si="5"/>
        <v>0</v>
      </c>
      <c r="BH153" s="162">
        <f t="shared" si="6"/>
        <v>0</v>
      </c>
      <c r="BI153" s="162">
        <f t="shared" si="7"/>
        <v>0</v>
      </c>
      <c r="BJ153" s="14" t="s">
        <v>83</v>
      </c>
      <c r="BK153" s="162">
        <f t="shared" si="8"/>
        <v>0</v>
      </c>
      <c r="BL153" s="14" t="s">
        <v>406</v>
      </c>
      <c r="BM153" s="161" t="s">
        <v>325</v>
      </c>
    </row>
    <row r="154" spans="1:65" s="2" customFormat="1" ht="24.2" customHeight="1">
      <c r="A154" s="26"/>
      <c r="B154" s="149"/>
      <c r="C154" s="163" t="s">
        <v>236</v>
      </c>
      <c r="D154" s="163" t="s">
        <v>194</v>
      </c>
      <c r="E154" s="164" t="s">
        <v>761</v>
      </c>
      <c r="F154" s="165" t="s">
        <v>762</v>
      </c>
      <c r="G154" s="166" t="s">
        <v>264</v>
      </c>
      <c r="H154" s="167">
        <v>3.2</v>
      </c>
      <c r="I154" s="168"/>
      <c r="J154" s="168"/>
      <c r="K154" s="169"/>
      <c r="L154" s="170"/>
      <c r="M154" s="171" t="s">
        <v>1</v>
      </c>
      <c r="N154" s="172" t="s">
        <v>37</v>
      </c>
      <c r="O154" s="159">
        <v>0</v>
      </c>
      <c r="P154" s="159">
        <f t="shared" si="0"/>
        <v>0</v>
      </c>
      <c r="Q154" s="159">
        <v>0</v>
      </c>
      <c r="R154" s="159">
        <f t="shared" si="1"/>
        <v>0</v>
      </c>
      <c r="S154" s="159">
        <v>0</v>
      </c>
      <c r="T154" s="160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724</v>
      </c>
      <c r="AT154" s="161" t="s">
        <v>194</v>
      </c>
      <c r="AU154" s="161" t="s">
        <v>83</v>
      </c>
      <c r="AY154" s="14" t="s">
        <v>144</v>
      </c>
      <c r="BE154" s="162">
        <f t="shared" si="3"/>
        <v>0</v>
      </c>
      <c r="BF154" s="162">
        <f t="shared" si="4"/>
        <v>0</v>
      </c>
      <c r="BG154" s="162">
        <f t="shared" si="5"/>
        <v>0</v>
      </c>
      <c r="BH154" s="162">
        <f t="shared" si="6"/>
        <v>0</v>
      </c>
      <c r="BI154" s="162">
        <f t="shared" si="7"/>
        <v>0</v>
      </c>
      <c r="BJ154" s="14" t="s">
        <v>83</v>
      </c>
      <c r="BK154" s="162">
        <f t="shared" si="8"/>
        <v>0</v>
      </c>
      <c r="BL154" s="14" t="s">
        <v>406</v>
      </c>
      <c r="BM154" s="161" t="s">
        <v>334</v>
      </c>
    </row>
    <row r="155" spans="1:65" s="2" customFormat="1" ht="24.2" customHeight="1">
      <c r="A155" s="26"/>
      <c r="B155" s="149"/>
      <c r="C155" s="163" t="s">
        <v>240</v>
      </c>
      <c r="D155" s="163" t="s">
        <v>194</v>
      </c>
      <c r="E155" s="164" t="s">
        <v>763</v>
      </c>
      <c r="F155" s="165" t="s">
        <v>764</v>
      </c>
      <c r="G155" s="166" t="s">
        <v>264</v>
      </c>
      <c r="H155" s="167">
        <v>16</v>
      </c>
      <c r="I155" s="168"/>
      <c r="J155" s="168"/>
      <c r="K155" s="169"/>
      <c r="L155" s="170"/>
      <c r="M155" s="171" t="s">
        <v>1</v>
      </c>
      <c r="N155" s="172" t="s">
        <v>37</v>
      </c>
      <c r="O155" s="159">
        <v>0</v>
      </c>
      <c r="P155" s="159">
        <f t="shared" si="0"/>
        <v>0</v>
      </c>
      <c r="Q155" s="159">
        <v>0</v>
      </c>
      <c r="R155" s="159">
        <f t="shared" si="1"/>
        <v>0</v>
      </c>
      <c r="S155" s="159">
        <v>0</v>
      </c>
      <c r="T155" s="160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724</v>
      </c>
      <c r="AT155" s="161" t="s">
        <v>194</v>
      </c>
      <c r="AU155" s="161" t="s">
        <v>83</v>
      </c>
      <c r="AY155" s="14" t="s">
        <v>144</v>
      </c>
      <c r="BE155" s="162">
        <f t="shared" si="3"/>
        <v>0</v>
      </c>
      <c r="BF155" s="162">
        <f t="shared" si="4"/>
        <v>0</v>
      </c>
      <c r="BG155" s="162">
        <f t="shared" si="5"/>
        <v>0</v>
      </c>
      <c r="BH155" s="162">
        <f t="shared" si="6"/>
        <v>0</v>
      </c>
      <c r="BI155" s="162">
        <f t="shared" si="7"/>
        <v>0</v>
      </c>
      <c r="BJ155" s="14" t="s">
        <v>83</v>
      </c>
      <c r="BK155" s="162">
        <f t="shared" si="8"/>
        <v>0</v>
      </c>
      <c r="BL155" s="14" t="s">
        <v>406</v>
      </c>
      <c r="BM155" s="161" t="s">
        <v>342</v>
      </c>
    </row>
    <row r="156" spans="1:65" s="2" customFormat="1" ht="24.2" customHeight="1">
      <c r="A156" s="26"/>
      <c r="B156" s="149"/>
      <c r="C156" s="163" t="s">
        <v>244</v>
      </c>
      <c r="D156" s="163" t="s">
        <v>194</v>
      </c>
      <c r="E156" s="164" t="s">
        <v>765</v>
      </c>
      <c r="F156" s="165" t="s">
        <v>766</v>
      </c>
      <c r="G156" s="166" t="s">
        <v>264</v>
      </c>
      <c r="H156" s="167">
        <v>16</v>
      </c>
      <c r="I156" s="168"/>
      <c r="J156" s="168"/>
      <c r="K156" s="169"/>
      <c r="L156" s="170"/>
      <c r="M156" s="171" t="s">
        <v>1</v>
      </c>
      <c r="N156" s="172" t="s">
        <v>37</v>
      </c>
      <c r="O156" s="159">
        <v>0</v>
      </c>
      <c r="P156" s="159">
        <f t="shared" si="0"/>
        <v>0</v>
      </c>
      <c r="Q156" s="159">
        <v>0</v>
      </c>
      <c r="R156" s="159">
        <f t="shared" si="1"/>
        <v>0</v>
      </c>
      <c r="S156" s="159">
        <v>0</v>
      </c>
      <c r="T156" s="160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724</v>
      </c>
      <c r="AT156" s="161" t="s">
        <v>194</v>
      </c>
      <c r="AU156" s="161" t="s">
        <v>83</v>
      </c>
      <c r="AY156" s="14" t="s">
        <v>144</v>
      </c>
      <c r="BE156" s="162">
        <f t="shared" si="3"/>
        <v>0</v>
      </c>
      <c r="BF156" s="162">
        <f t="shared" si="4"/>
        <v>0</v>
      </c>
      <c r="BG156" s="162">
        <f t="shared" si="5"/>
        <v>0</v>
      </c>
      <c r="BH156" s="162">
        <f t="shared" si="6"/>
        <v>0</v>
      </c>
      <c r="BI156" s="162">
        <f t="shared" si="7"/>
        <v>0</v>
      </c>
      <c r="BJ156" s="14" t="s">
        <v>83</v>
      </c>
      <c r="BK156" s="162">
        <f t="shared" si="8"/>
        <v>0</v>
      </c>
      <c r="BL156" s="14" t="s">
        <v>406</v>
      </c>
      <c r="BM156" s="161" t="s">
        <v>350</v>
      </c>
    </row>
    <row r="157" spans="1:65" s="2" customFormat="1" ht="24.2" customHeight="1">
      <c r="A157" s="26"/>
      <c r="B157" s="149"/>
      <c r="C157" s="163" t="s">
        <v>248</v>
      </c>
      <c r="D157" s="163" t="s">
        <v>194</v>
      </c>
      <c r="E157" s="164" t="s">
        <v>767</v>
      </c>
      <c r="F157" s="165" t="s">
        <v>768</v>
      </c>
      <c r="G157" s="166" t="s">
        <v>264</v>
      </c>
      <c r="H157" s="167">
        <v>8</v>
      </c>
      <c r="I157" s="168"/>
      <c r="J157" s="168"/>
      <c r="K157" s="169"/>
      <c r="L157" s="170"/>
      <c r="M157" s="171" t="s">
        <v>1</v>
      </c>
      <c r="N157" s="172" t="s">
        <v>37</v>
      </c>
      <c r="O157" s="159">
        <v>0</v>
      </c>
      <c r="P157" s="159">
        <f t="shared" si="0"/>
        <v>0</v>
      </c>
      <c r="Q157" s="159">
        <v>0</v>
      </c>
      <c r="R157" s="159">
        <f t="shared" si="1"/>
        <v>0</v>
      </c>
      <c r="S157" s="159">
        <v>0</v>
      </c>
      <c r="T157" s="160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724</v>
      </c>
      <c r="AT157" s="161" t="s">
        <v>194</v>
      </c>
      <c r="AU157" s="161" t="s">
        <v>83</v>
      </c>
      <c r="AY157" s="14" t="s">
        <v>144</v>
      </c>
      <c r="BE157" s="162">
        <f t="shared" si="3"/>
        <v>0</v>
      </c>
      <c r="BF157" s="162">
        <f t="shared" si="4"/>
        <v>0</v>
      </c>
      <c r="BG157" s="162">
        <f t="shared" si="5"/>
        <v>0</v>
      </c>
      <c r="BH157" s="162">
        <f t="shared" si="6"/>
        <v>0</v>
      </c>
      <c r="BI157" s="162">
        <f t="shared" si="7"/>
        <v>0</v>
      </c>
      <c r="BJ157" s="14" t="s">
        <v>83</v>
      </c>
      <c r="BK157" s="162">
        <f t="shared" si="8"/>
        <v>0</v>
      </c>
      <c r="BL157" s="14" t="s">
        <v>406</v>
      </c>
      <c r="BM157" s="161" t="s">
        <v>358</v>
      </c>
    </row>
    <row r="158" spans="1:65" s="2" customFormat="1" ht="24.2" customHeight="1">
      <c r="A158" s="26"/>
      <c r="B158" s="149"/>
      <c r="C158" s="163" t="s">
        <v>253</v>
      </c>
      <c r="D158" s="163" t="s">
        <v>194</v>
      </c>
      <c r="E158" s="164" t="s">
        <v>769</v>
      </c>
      <c r="F158" s="165" t="s">
        <v>770</v>
      </c>
      <c r="G158" s="166" t="s">
        <v>264</v>
      </c>
      <c r="H158" s="167">
        <v>1.6</v>
      </c>
      <c r="I158" s="168"/>
      <c r="J158" s="168"/>
      <c r="K158" s="169"/>
      <c r="L158" s="170"/>
      <c r="M158" s="171" t="s">
        <v>1</v>
      </c>
      <c r="N158" s="172" t="s">
        <v>37</v>
      </c>
      <c r="O158" s="159">
        <v>0</v>
      </c>
      <c r="P158" s="159">
        <f t="shared" si="0"/>
        <v>0</v>
      </c>
      <c r="Q158" s="159">
        <v>0</v>
      </c>
      <c r="R158" s="159">
        <f t="shared" si="1"/>
        <v>0</v>
      </c>
      <c r="S158" s="159">
        <v>0</v>
      </c>
      <c r="T158" s="160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724</v>
      </c>
      <c r="AT158" s="161" t="s">
        <v>194</v>
      </c>
      <c r="AU158" s="161" t="s">
        <v>83</v>
      </c>
      <c r="AY158" s="14" t="s">
        <v>144</v>
      </c>
      <c r="BE158" s="162">
        <f t="shared" si="3"/>
        <v>0</v>
      </c>
      <c r="BF158" s="162">
        <f t="shared" si="4"/>
        <v>0</v>
      </c>
      <c r="BG158" s="162">
        <f t="shared" si="5"/>
        <v>0</v>
      </c>
      <c r="BH158" s="162">
        <f t="shared" si="6"/>
        <v>0</v>
      </c>
      <c r="BI158" s="162">
        <f t="shared" si="7"/>
        <v>0</v>
      </c>
      <c r="BJ158" s="14" t="s">
        <v>83</v>
      </c>
      <c r="BK158" s="162">
        <f t="shared" si="8"/>
        <v>0</v>
      </c>
      <c r="BL158" s="14" t="s">
        <v>406</v>
      </c>
      <c r="BM158" s="161" t="s">
        <v>366</v>
      </c>
    </row>
    <row r="159" spans="1:65" s="2" customFormat="1" ht="21.75" customHeight="1">
      <c r="A159" s="26"/>
      <c r="B159" s="149"/>
      <c r="C159" s="163" t="s">
        <v>257</v>
      </c>
      <c r="D159" s="163" t="s">
        <v>194</v>
      </c>
      <c r="E159" s="164" t="s">
        <v>771</v>
      </c>
      <c r="F159" s="165" t="s">
        <v>772</v>
      </c>
      <c r="G159" s="166" t="s">
        <v>264</v>
      </c>
      <c r="H159" s="167">
        <v>16</v>
      </c>
      <c r="I159" s="168"/>
      <c r="J159" s="168"/>
      <c r="K159" s="169"/>
      <c r="L159" s="170"/>
      <c r="M159" s="171" t="s">
        <v>1</v>
      </c>
      <c r="N159" s="172" t="s">
        <v>37</v>
      </c>
      <c r="O159" s="159">
        <v>0</v>
      </c>
      <c r="P159" s="159">
        <f t="shared" si="0"/>
        <v>0</v>
      </c>
      <c r="Q159" s="159">
        <v>0</v>
      </c>
      <c r="R159" s="159">
        <f t="shared" si="1"/>
        <v>0</v>
      </c>
      <c r="S159" s="159">
        <v>0</v>
      </c>
      <c r="T159" s="160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724</v>
      </c>
      <c r="AT159" s="161" t="s">
        <v>194</v>
      </c>
      <c r="AU159" s="161" t="s">
        <v>83</v>
      </c>
      <c r="AY159" s="14" t="s">
        <v>144</v>
      </c>
      <c r="BE159" s="162">
        <f t="shared" si="3"/>
        <v>0</v>
      </c>
      <c r="BF159" s="162">
        <f t="shared" si="4"/>
        <v>0</v>
      </c>
      <c r="BG159" s="162">
        <f t="shared" si="5"/>
        <v>0</v>
      </c>
      <c r="BH159" s="162">
        <f t="shared" si="6"/>
        <v>0</v>
      </c>
      <c r="BI159" s="162">
        <f t="shared" si="7"/>
        <v>0</v>
      </c>
      <c r="BJ159" s="14" t="s">
        <v>83</v>
      </c>
      <c r="BK159" s="162">
        <f t="shared" si="8"/>
        <v>0</v>
      </c>
      <c r="BL159" s="14" t="s">
        <v>406</v>
      </c>
      <c r="BM159" s="161" t="s">
        <v>374</v>
      </c>
    </row>
    <row r="160" spans="1:65" s="2" customFormat="1" ht="16.5" customHeight="1">
      <c r="A160" s="26"/>
      <c r="B160" s="149"/>
      <c r="C160" s="163" t="s">
        <v>261</v>
      </c>
      <c r="D160" s="163" t="s">
        <v>194</v>
      </c>
      <c r="E160" s="164" t="s">
        <v>773</v>
      </c>
      <c r="F160" s="165" t="s">
        <v>774</v>
      </c>
      <c r="G160" s="166" t="s">
        <v>264</v>
      </c>
      <c r="H160" s="167">
        <v>32</v>
      </c>
      <c r="I160" s="168"/>
      <c r="J160" s="168"/>
      <c r="K160" s="169"/>
      <c r="L160" s="170"/>
      <c r="M160" s="171" t="s">
        <v>1</v>
      </c>
      <c r="N160" s="172" t="s">
        <v>37</v>
      </c>
      <c r="O160" s="159">
        <v>0</v>
      </c>
      <c r="P160" s="159">
        <f t="shared" si="0"/>
        <v>0</v>
      </c>
      <c r="Q160" s="159">
        <v>0</v>
      </c>
      <c r="R160" s="159">
        <f t="shared" si="1"/>
        <v>0</v>
      </c>
      <c r="S160" s="159">
        <v>0</v>
      </c>
      <c r="T160" s="160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724</v>
      </c>
      <c r="AT160" s="161" t="s">
        <v>194</v>
      </c>
      <c r="AU160" s="161" t="s">
        <v>83</v>
      </c>
      <c r="AY160" s="14" t="s">
        <v>144</v>
      </c>
      <c r="BE160" s="162">
        <f t="shared" si="3"/>
        <v>0</v>
      </c>
      <c r="BF160" s="162">
        <f t="shared" si="4"/>
        <v>0</v>
      </c>
      <c r="BG160" s="162">
        <f t="shared" si="5"/>
        <v>0</v>
      </c>
      <c r="BH160" s="162">
        <f t="shared" si="6"/>
        <v>0</v>
      </c>
      <c r="BI160" s="162">
        <f t="shared" si="7"/>
        <v>0</v>
      </c>
      <c r="BJ160" s="14" t="s">
        <v>83</v>
      </c>
      <c r="BK160" s="162">
        <f t="shared" si="8"/>
        <v>0</v>
      </c>
      <c r="BL160" s="14" t="s">
        <v>406</v>
      </c>
      <c r="BM160" s="161" t="s">
        <v>382</v>
      </c>
    </row>
    <row r="161" spans="1:65" s="2" customFormat="1" ht="16.5" customHeight="1">
      <c r="A161" s="26"/>
      <c r="B161" s="149"/>
      <c r="C161" s="163" t="s">
        <v>266</v>
      </c>
      <c r="D161" s="163" t="s">
        <v>194</v>
      </c>
      <c r="E161" s="164" t="s">
        <v>775</v>
      </c>
      <c r="F161" s="165" t="s">
        <v>776</v>
      </c>
      <c r="G161" s="166" t="s">
        <v>264</v>
      </c>
      <c r="H161" s="167">
        <v>16</v>
      </c>
      <c r="I161" s="168"/>
      <c r="J161" s="168"/>
      <c r="K161" s="169"/>
      <c r="L161" s="170"/>
      <c r="M161" s="171" t="s">
        <v>1</v>
      </c>
      <c r="N161" s="172" t="s">
        <v>37</v>
      </c>
      <c r="O161" s="159">
        <v>0</v>
      </c>
      <c r="P161" s="159">
        <f t="shared" si="0"/>
        <v>0</v>
      </c>
      <c r="Q161" s="159">
        <v>0</v>
      </c>
      <c r="R161" s="159">
        <f t="shared" si="1"/>
        <v>0</v>
      </c>
      <c r="S161" s="159">
        <v>0</v>
      </c>
      <c r="T161" s="160">
        <f t="shared" si="2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724</v>
      </c>
      <c r="AT161" s="161" t="s">
        <v>194</v>
      </c>
      <c r="AU161" s="161" t="s">
        <v>83</v>
      </c>
      <c r="AY161" s="14" t="s">
        <v>144</v>
      </c>
      <c r="BE161" s="162">
        <f t="shared" si="3"/>
        <v>0</v>
      </c>
      <c r="BF161" s="162">
        <f t="shared" si="4"/>
        <v>0</v>
      </c>
      <c r="BG161" s="162">
        <f t="shared" si="5"/>
        <v>0</v>
      </c>
      <c r="BH161" s="162">
        <f t="shared" si="6"/>
        <v>0</v>
      </c>
      <c r="BI161" s="162">
        <f t="shared" si="7"/>
        <v>0</v>
      </c>
      <c r="BJ161" s="14" t="s">
        <v>83</v>
      </c>
      <c r="BK161" s="162">
        <f t="shared" si="8"/>
        <v>0</v>
      </c>
      <c r="BL161" s="14" t="s">
        <v>406</v>
      </c>
      <c r="BM161" s="161" t="s">
        <v>390</v>
      </c>
    </row>
    <row r="162" spans="1:65" s="2" customFormat="1" ht="16.5" customHeight="1">
      <c r="A162" s="26"/>
      <c r="B162" s="149"/>
      <c r="C162" s="163" t="s">
        <v>270</v>
      </c>
      <c r="D162" s="163" t="s">
        <v>194</v>
      </c>
      <c r="E162" s="164" t="s">
        <v>777</v>
      </c>
      <c r="F162" s="165" t="s">
        <v>778</v>
      </c>
      <c r="G162" s="166" t="s">
        <v>779</v>
      </c>
      <c r="H162" s="167">
        <v>2</v>
      </c>
      <c r="I162" s="168"/>
      <c r="J162" s="168"/>
      <c r="K162" s="169"/>
      <c r="L162" s="170"/>
      <c r="M162" s="171" t="s">
        <v>1</v>
      </c>
      <c r="N162" s="172" t="s">
        <v>37</v>
      </c>
      <c r="O162" s="159">
        <v>0</v>
      </c>
      <c r="P162" s="159">
        <f t="shared" si="0"/>
        <v>0</v>
      </c>
      <c r="Q162" s="159">
        <v>0</v>
      </c>
      <c r="R162" s="159">
        <f t="shared" si="1"/>
        <v>0</v>
      </c>
      <c r="S162" s="159">
        <v>0</v>
      </c>
      <c r="T162" s="160">
        <f t="shared" si="2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724</v>
      </c>
      <c r="AT162" s="161" t="s">
        <v>194</v>
      </c>
      <c r="AU162" s="161" t="s">
        <v>83</v>
      </c>
      <c r="AY162" s="14" t="s">
        <v>144</v>
      </c>
      <c r="BE162" s="162">
        <f t="shared" si="3"/>
        <v>0</v>
      </c>
      <c r="BF162" s="162">
        <f t="shared" si="4"/>
        <v>0</v>
      </c>
      <c r="BG162" s="162">
        <f t="shared" si="5"/>
        <v>0</v>
      </c>
      <c r="BH162" s="162">
        <f t="shared" si="6"/>
        <v>0</v>
      </c>
      <c r="BI162" s="162">
        <f t="shared" si="7"/>
        <v>0</v>
      </c>
      <c r="BJ162" s="14" t="s">
        <v>83</v>
      </c>
      <c r="BK162" s="162">
        <f t="shared" si="8"/>
        <v>0</v>
      </c>
      <c r="BL162" s="14" t="s">
        <v>406</v>
      </c>
      <c r="BM162" s="161" t="s">
        <v>398</v>
      </c>
    </row>
    <row r="163" spans="1:65" s="2" customFormat="1" ht="24.2" customHeight="1">
      <c r="A163" s="26"/>
      <c r="B163" s="149"/>
      <c r="C163" s="150" t="s">
        <v>274</v>
      </c>
      <c r="D163" s="150" t="s">
        <v>146</v>
      </c>
      <c r="E163" s="151" t="s">
        <v>780</v>
      </c>
      <c r="F163" s="152" t="s">
        <v>781</v>
      </c>
      <c r="G163" s="153" t="s">
        <v>264</v>
      </c>
      <c r="H163" s="154">
        <v>165</v>
      </c>
      <c r="I163" s="155"/>
      <c r="J163" s="155"/>
      <c r="K163" s="156"/>
      <c r="L163" s="27"/>
      <c r="M163" s="157" t="s">
        <v>1</v>
      </c>
      <c r="N163" s="158" t="s">
        <v>37</v>
      </c>
      <c r="O163" s="159">
        <v>0</v>
      </c>
      <c r="P163" s="159">
        <f t="shared" si="0"/>
        <v>0</v>
      </c>
      <c r="Q163" s="159">
        <v>0</v>
      </c>
      <c r="R163" s="159">
        <f t="shared" si="1"/>
        <v>0</v>
      </c>
      <c r="S163" s="159">
        <v>0</v>
      </c>
      <c r="T163" s="160">
        <f t="shared" si="2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406</v>
      </c>
      <c r="AT163" s="161" t="s">
        <v>146</v>
      </c>
      <c r="AU163" s="161" t="s">
        <v>83</v>
      </c>
      <c r="AY163" s="14" t="s">
        <v>144</v>
      </c>
      <c r="BE163" s="162">
        <f t="shared" si="3"/>
        <v>0</v>
      </c>
      <c r="BF163" s="162">
        <f t="shared" si="4"/>
        <v>0</v>
      </c>
      <c r="BG163" s="162">
        <f t="shared" si="5"/>
        <v>0</v>
      </c>
      <c r="BH163" s="162">
        <f t="shared" si="6"/>
        <v>0</v>
      </c>
      <c r="BI163" s="162">
        <f t="shared" si="7"/>
        <v>0</v>
      </c>
      <c r="BJ163" s="14" t="s">
        <v>83</v>
      </c>
      <c r="BK163" s="162">
        <f t="shared" si="8"/>
        <v>0</v>
      </c>
      <c r="BL163" s="14" t="s">
        <v>406</v>
      </c>
      <c r="BM163" s="161" t="s">
        <v>406</v>
      </c>
    </row>
    <row r="164" spans="1:65" s="2" customFormat="1" ht="24.2" customHeight="1">
      <c r="A164" s="26"/>
      <c r="B164" s="149"/>
      <c r="C164" s="150" t="s">
        <v>278</v>
      </c>
      <c r="D164" s="150" t="s">
        <v>146</v>
      </c>
      <c r="E164" s="151" t="s">
        <v>782</v>
      </c>
      <c r="F164" s="152" t="s">
        <v>783</v>
      </c>
      <c r="G164" s="153" t="s">
        <v>264</v>
      </c>
      <c r="H164" s="154">
        <v>45</v>
      </c>
      <c r="I164" s="155"/>
      <c r="J164" s="155"/>
      <c r="K164" s="156"/>
      <c r="L164" s="27"/>
      <c r="M164" s="157" t="s">
        <v>1</v>
      </c>
      <c r="N164" s="158" t="s">
        <v>37</v>
      </c>
      <c r="O164" s="159">
        <v>0</v>
      </c>
      <c r="P164" s="159">
        <f t="shared" si="0"/>
        <v>0</v>
      </c>
      <c r="Q164" s="159">
        <v>0</v>
      </c>
      <c r="R164" s="159">
        <f t="shared" si="1"/>
        <v>0</v>
      </c>
      <c r="S164" s="159">
        <v>0</v>
      </c>
      <c r="T164" s="160">
        <f t="shared" si="2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406</v>
      </c>
      <c r="AT164" s="161" t="s">
        <v>146</v>
      </c>
      <c r="AU164" s="161" t="s">
        <v>83</v>
      </c>
      <c r="AY164" s="14" t="s">
        <v>144</v>
      </c>
      <c r="BE164" s="162">
        <f t="shared" si="3"/>
        <v>0</v>
      </c>
      <c r="BF164" s="162">
        <f t="shared" si="4"/>
        <v>0</v>
      </c>
      <c r="BG164" s="162">
        <f t="shared" si="5"/>
        <v>0</v>
      </c>
      <c r="BH164" s="162">
        <f t="shared" si="6"/>
        <v>0</v>
      </c>
      <c r="BI164" s="162">
        <f t="shared" si="7"/>
        <v>0</v>
      </c>
      <c r="BJ164" s="14" t="s">
        <v>83</v>
      </c>
      <c r="BK164" s="162">
        <f t="shared" si="8"/>
        <v>0</v>
      </c>
      <c r="BL164" s="14" t="s">
        <v>406</v>
      </c>
      <c r="BM164" s="161" t="s">
        <v>414</v>
      </c>
    </row>
    <row r="165" spans="1:65" s="2" customFormat="1" ht="24.2" customHeight="1">
      <c r="A165" s="26"/>
      <c r="B165" s="149"/>
      <c r="C165" s="150" t="s">
        <v>282</v>
      </c>
      <c r="D165" s="150" t="s">
        <v>146</v>
      </c>
      <c r="E165" s="151" t="s">
        <v>784</v>
      </c>
      <c r="F165" s="152" t="s">
        <v>785</v>
      </c>
      <c r="G165" s="153" t="s">
        <v>264</v>
      </c>
      <c r="H165" s="154">
        <v>9</v>
      </c>
      <c r="I165" s="155"/>
      <c r="J165" s="155"/>
      <c r="K165" s="156"/>
      <c r="L165" s="27"/>
      <c r="M165" s="157" t="s">
        <v>1</v>
      </c>
      <c r="N165" s="158" t="s">
        <v>37</v>
      </c>
      <c r="O165" s="159">
        <v>0</v>
      </c>
      <c r="P165" s="159">
        <f t="shared" si="0"/>
        <v>0</v>
      </c>
      <c r="Q165" s="159">
        <v>0</v>
      </c>
      <c r="R165" s="159">
        <f t="shared" si="1"/>
        <v>0</v>
      </c>
      <c r="S165" s="159">
        <v>0</v>
      </c>
      <c r="T165" s="160">
        <f t="shared" si="2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406</v>
      </c>
      <c r="AT165" s="161" t="s">
        <v>146</v>
      </c>
      <c r="AU165" s="161" t="s">
        <v>83</v>
      </c>
      <c r="AY165" s="14" t="s">
        <v>144</v>
      </c>
      <c r="BE165" s="162">
        <f t="shared" si="3"/>
        <v>0</v>
      </c>
      <c r="BF165" s="162">
        <f t="shared" si="4"/>
        <v>0</v>
      </c>
      <c r="BG165" s="162">
        <f t="shared" si="5"/>
        <v>0</v>
      </c>
      <c r="BH165" s="162">
        <f t="shared" si="6"/>
        <v>0</v>
      </c>
      <c r="BI165" s="162">
        <f t="shared" si="7"/>
        <v>0</v>
      </c>
      <c r="BJ165" s="14" t="s">
        <v>83</v>
      </c>
      <c r="BK165" s="162">
        <f t="shared" si="8"/>
        <v>0</v>
      </c>
      <c r="BL165" s="14" t="s">
        <v>406</v>
      </c>
      <c r="BM165" s="161" t="s">
        <v>422</v>
      </c>
    </row>
    <row r="166" spans="1:65" s="2" customFormat="1" ht="24.2" customHeight="1">
      <c r="A166" s="26"/>
      <c r="B166" s="149"/>
      <c r="C166" s="150" t="s">
        <v>286</v>
      </c>
      <c r="D166" s="150" t="s">
        <v>146</v>
      </c>
      <c r="E166" s="151" t="s">
        <v>786</v>
      </c>
      <c r="F166" s="152" t="s">
        <v>787</v>
      </c>
      <c r="G166" s="153" t="s">
        <v>264</v>
      </c>
      <c r="H166" s="154">
        <v>1</v>
      </c>
      <c r="I166" s="155"/>
      <c r="J166" s="155"/>
      <c r="K166" s="156"/>
      <c r="L166" s="27"/>
      <c r="M166" s="157" t="s">
        <v>1</v>
      </c>
      <c r="N166" s="158" t="s">
        <v>37</v>
      </c>
      <c r="O166" s="159">
        <v>0</v>
      </c>
      <c r="P166" s="159">
        <f t="shared" ref="P166:P197" si="9">O166*H166</f>
        <v>0</v>
      </c>
      <c r="Q166" s="159">
        <v>0</v>
      </c>
      <c r="R166" s="159">
        <f t="shared" ref="R166:R197" si="10">Q166*H166</f>
        <v>0</v>
      </c>
      <c r="S166" s="159">
        <v>0</v>
      </c>
      <c r="T166" s="160">
        <f t="shared" ref="T166:T197" si="11">S166*H166</f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406</v>
      </c>
      <c r="AT166" s="161" t="s">
        <v>146</v>
      </c>
      <c r="AU166" s="161" t="s">
        <v>83</v>
      </c>
      <c r="AY166" s="14" t="s">
        <v>144</v>
      </c>
      <c r="BE166" s="162">
        <f t="shared" ref="BE166:BE197" si="12">IF(N166="základná",J166,0)</f>
        <v>0</v>
      </c>
      <c r="BF166" s="162">
        <f t="shared" ref="BF166:BF197" si="13">IF(N166="znížená",J166,0)</f>
        <v>0</v>
      </c>
      <c r="BG166" s="162">
        <f t="shared" ref="BG166:BG197" si="14">IF(N166="zákl. prenesená",J166,0)</f>
        <v>0</v>
      </c>
      <c r="BH166" s="162">
        <f t="shared" ref="BH166:BH197" si="15">IF(N166="zníž. prenesená",J166,0)</f>
        <v>0</v>
      </c>
      <c r="BI166" s="162">
        <f t="shared" ref="BI166:BI197" si="16">IF(N166="nulová",J166,0)</f>
        <v>0</v>
      </c>
      <c r="BJ166" s="14" t="s">
        <v>83</v>
      </c>
      <c r="BK166" s="162">
        <f t="shared" ref="BK166:BK197" si="17">ROUND(I166*H166,2)</f>
        <v>0</v>
      </c>
      <c r="BL166" s="14" t="s">
        <v>406</v>
      </c>
      <c r="BM166" s="161" t="s">
        <v>430</v>
      </c>
    </row>
    <row r="167" spans="1:65" s="2" customFormat="1" ht="16.5" customHeight="1">
      <c r="A167" s="26"/>
      <c r="B167" s="149"/>
      <c r="C167" s="163" t="s">
        <v>290</v>
      </c>
      <c r="D167" s="163" t="s">
        <v>194</v>
      </c>
      <c r="E167" s="164" t="s">
        <v>788</v>
      </c>
      <c r="F167" s="165" t="s">
        <v>789</v>
      </c>
      <c r="G167" s="166" t="s">
        <v>264</v>
      </c>
      <c r="H167" s="167">
        <v>1</v>
      </c>
      <c r="I167" s="168"/>
      <c r="J167" s="168"/>
      <c r="K167" s="169"/>
      <c r="L167" s="170"/>
      <c r="M167" s="171" t="s">
        <v>1</v>
      </c>
      <c r="N167" s="172" t="s">
        <v>37</v>
      </c>
      <c r="O167" s="159">
        <v>0</v>
      </c>
      <c r="P167" s="159">
        <f t="shared" si="9"/>
        <v>0</v>
      </c>
      <c r="Q167" s="159">
        <v>0</v>
      </c>
      <c r="R167" s="159">
        <f t="shared" si="10"/>
        <v>0</v>
      </c>
      <c r="S167" s="159">
        <v>0</v>
      </c>
      <c r="T167" s="160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724</v>
      </c>
      <c r="AT167" s="161" t="s">
        <v>194</v>
      </c>
      <c r="AU167" s="161" t="s">
        <v>83</v>
      </c>
      <c r="AY167" s="14" t="s">
        <v>144</v>
      </c>
      <c r="BE167" s="162">
        <f t="shared" si="12"/>
        <v>0</v>
      </c>
      <c r="BF167" s="162">
        <f t="shared" si="13"/>
        <v>0</v>
      </c>
      <c r="BG167" s="162">
        <f t="shared" si="14"/>
        <v>0</v>
      </c>
      <c r="BH167" s="162">
        <f t="shared" si="15"/>
        <v>0</v>
      </c>
      <c r="BI167" s="162">
        <f t="shared" si="16"/>
        <v>0</v>
      </c>
      <c r="BJ167" s="14" t="s">
        <v>83</v>
      </c>
      <c r="BK167" s="162">
        <f t="shared" si="17"/>
        <v>0</v>
      </c>
      <c r="BL167" s="14" t="s">
        <v>406</v>
      </c>
      <c r="BM167" s="161" t="s">
        <v>438</v>
      </c>
    </row>
    <row r="168" spans="1:65" s="2" customFormat="1" ht="24.2" customHeight="1">
      <c r="A168" s="26"/>
      <c r="B168" s="149"/>
      <c r="C168" s="150" t="s">
        <v>294</v>
      </c>
      <c r="D168" s="150" t="s">
        <v>146</v>
      </c>
      <c r="E168" s="151" t="s">
        <v>790</v>
      </c>
      <c r="F168" s="152" t="s">
        <v>791</v>
      </c>
      <c r="G168" s="153" t="s">
        <v>264</v>
      </c>
      <c r="H168" s="154">
        <v>4</v>
      </c>
      <c r="I168" s="155"/>
      <c r="J168" s="155"/>
      <c r="K168" s="156"/>
      <c r="L168" s="27"/>
      <c r="M168" s="157" t="s">
        <v>1</v>
      </c>
      <c r="N168" s="158" t="s">
        <v>37</v>
      </c>
      <c r="O168" s="159">
        <v>0</v>
      </c>
      <c r="P168" s="159">
        <f t="shared" si="9"/>
        <v>0</v>
      </c>
      <c r="Q168" s="159">
        <v>0</v>
      </c>
      <c r="R168" s="159">
        <f t="shared" si="10"/>
        <v>0</v>
      </c>
      <c r="S168" s="159">
        <v>0</v>
      </c>
      <c r="T168" s="160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406</v>
      </c>
      <c r="AT168" s="161" t="s">
        <v>146</v>
      </c>
      <c r="AU168" s="161" t="s">
        <v>83</v>
      </c>
      <c r="AY168" s="14" t="s">
        <v>144</v>
      </c>
      <c r="BE168" s="162">
        <f t="shared" si="12"/>
        <v>0</v>
      </c>
      <c r="BF168" s="162">
        <f t="shared" si="13"/>
        <v>0</v>
      </c>
      <c r="BG168" s="162">
        <f t="shared" si="14"/>
        <v>0</v>
      </c>
      <c r="BH168" s="162">
        <f t="shared" si="15"/>
        <v>0</v>
      </c>
      <c r="BI168" s="162">
        <f t="shared" si="16"/>
        <v>0</v>
      </c>
      <c r="BJ168" s="14" t="s">
        <v>83</v>
      </c>
      <c r="BK168" s="162">
        <f t="shared" si="17"/>
        <v>0</v>
      </c>
      <c r="BL168" s="14" t="s">
        <v>406</v>
      </c>
      <c r="BM168" s="161" t="s">
        <v>446</v>
      </c>
    </row>
    <row r="169" spans="1:65" s="2" customFormat="1" ht="24.2" customHeight="1">
      <c r="A169" s="26"/>
      <c r="B169" s="149"/>
      <c r="C169" s="163" t="s">
        <v>298</v>
      </c>
      <c r="D169" s="163" t="s">
        <v>194</v>
      </c>
      <c r="E169" s="164" t="s">
        <v>792</v>
      </c>
      <c r="F169" s="165" t="s">
        <v>793</v>
      </c>
      <c r="G169" s="166" t="s">
        <v>264</v>
      </c>
      <c r="H169" s="167">
        <v>4</v>
      </c>
      <c r="I169" s="168"/>
      <c r="J169" s="168"/>
      <c r="K169" s="169"/>
      <c r="L169" s="170"/>
      <c r="M169" s="171" t="s">
        <v>1</v>
      </c>
      <c r="N169" s="172" t="s">
        <v>37</v>
      </c>
      <c r="O169" s="159">
        <v>0</v>
      </c>
      <c r="P169" s="159">
        <f t="shared" si="9"/>
        <v>0</v>
      </c>
      <c r="Q169" s="159">
        <v>0</v>
      </c>
      <c r="R169" s="159">
        <f t="shared" si="10"/>
        <v>0</v>
      </c>
      <c r="S169" s="159">
        <v>0</v>
      </c>
      <c r="T169" s="160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724</v>
      </c>
      <c r="AT169" s="161" t="s">
        <v>194</v>
      </c>
      <c r="AU169" s="161" t="s">
        <v>83</v>
      </c>
      <c r="AY169" s="14" t="s">
        <v>144</v>
      </c>
      <c r="BE169" s="162">
        <f t="shared" si="12"/>
        <v>0</v>
      </c>
      <c r="BF169" s="162">
        <f t="shared" si="13"/>
        <v>0</v>
      </c>
      <c r="BG169" s="162">
        <f t="shared" si="14"/>
        <v>0</v>
      </c>
      <c r="BH169" s="162">
        <f t="shared" si="15"/>
        <v>0</v>
      </c>
      <c r="BI169" s="162">
        <f t="shared" si="16"/>
        <v>0</v>
      </c>
      <c r="BJ169" s="14" t="s">
        <v>83</v>
      </c>
      <c r="BK169" s="162">
        <f t="shared" si="17"/>
        <v>0</v>
      </c>
      <c r="BL169" s="14" t="s">
        <v>406</v>
      </c>
      <c r="BM169" s="161" t="s">
        <v>454</v>
      </c>
    </row>
    <row r="170" spans="1:65" s="2" customFormat="1" ht="37.700000000000003" customHeight="1">
      <c r="A170" s="26"/>
      <c r="B170" s="149"/>
      <c r="C170" s="150" t="s">
        <v>303</v>
      </c>
      <c r="D170" s="150" t="s">
        <v>146</v>
      </c>
      <c r="E170" s="151" t="s">
        <v>794</v>
      </c>
      <c r="F170" s="152" t="s">
        <v>795</v>
      </c>
      <c r="G170" s="153" t="s">
        <v>264</v>
      </c>
      <c r="H170" s="154">
        <v>1</v>
      </c>
      <c r="I170" s="155"/>
      <c r="J170" s="155"/>
      <c r="K170" s="156"/>
      <c r="L170" s="27"/>
      <c r="M170" s="157" t="s">
        <v>1</v>
      </c>
      <c r="N170" s="158" t="s">
        <v>37</v>
      </c>
      <c r="O170" s="159">
        <v>0</v>
      </c>
      <c r="P170" s="159">
        <f t="shared" si="9"/>
        <v>0</v>
      </c>
      <c r="Q170" s="159">
        <v>0</v>
      </c>
      <c r="R170" s="159">
        <f t="shared" si="10"/>
        <v>0</v>
      </c>
      <c r="S170" s="159">
        <v>0</v>
      </c>
      <c r="T170" s="160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406</v>
      </c>
      <c r="AT170" s="161" t="s">
        <v>146</v>
      </c>
      <c r="AU170" s="161" t="s">
        <v>83</v>
      </c>
      <c r="AY170" s="14" t="s">
        <v>144</v>
      </c>
      <c r="BE170" s="162">
        <f t="shared" si="12"/>
        <v>0</v>
      </c>
      <c r="BF170" s="162">
        <f t="shared" si="13"/>
        <v>0</v>
      </c>
      <c r="BG170" s="162">
        <f t="shared" si="14"/>
        <v>0</v>
      </c>
      <c r="BH170" s="162">
        <f t="shared" si="15"/>
        <v>0</v>
      </c>
      <c r="BI170" s="162">
        <f t="shared" si="16"/>
        <v>0</v>
      </c>
      <c r="BJ170" s="14" t="s">
        <v>83</v>
      </c>
      <c r="BK170" s="162">
        <f t="shared" si="17"/>
        <v>0</v>
      </c>
      <c r="BL170" s="14" t="s">
        <v>406</v>
      </c>
      <c r="BM170" s="161" t="s">
        <v>462</v>
      </c>
    </row>
    <row r="171" spans="1:65" s="2" customFormat="1" ht="24.2" customHeight="1">
      <c r="A171" s="26"/>
      <c r="B171" s="149"/>
      <c r="C171" s="163" t="s">
        <v>307</v>
      </c>
      <c r="D171" s="163" t="s">
        <v>194</v>
      </c>
      <c r="E171" s="164" t="s">
        <v>796</v>
      </c>
      <c r="F171" s="165" t="s">
        <v>797</v>
      </c>
      <c r="G171" s="166" t="s">
        <v>264</v>
      </c>
      <c r="H171" s="167">
        <v>1</v>
      </c>
      <c r="I171" s="168"/>
      <c r="J171" s="168"/>
      <c r="K171" s="169"/>
      <c r="L171" s="170"/>
      <c r="M171" s="171" t="s">
        <v>1</v>
      </c>
      <c r="N171" s="172" t="s">
        <v>37</v>
      </c>
      <c r="O171" s="159">
        <v>0</v>
      </c>
      <c r="P171" s="159">
        <f t="shared" si="9"/>
        <v>0</v>
      </c>
      <c r="Q171" s="159">
        <v>0</v>
      </c>
      <c r="R171" s="159">
        <f t="shared" si="10"/>
        <v>0</v>
      </c>
      <c r="S171" s="159">
        <v>0</v>
      </c>
      <c r="T171" s="160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724</v>
      </c>
      <c r="AT171" s="161" t="s">
        <v>194</v>
      </c>
      <c r="AU171" s="161" t="s">
        <v>83</v>
      </c>
      <c r="AY171" s="14" t="s">
        <v>144</v>
      </c>
      <c r="BE171" s="162">
        <f t="shared" si="12"/>
        <v>0</v>
      </c>
      <c r="BF171" s="162">
        <f t="shared" si="13"/>
        <v>0</v>
      </c>
      <c r="BG171" s="162">
        <f t="shared" si="14"/>
        <v>0</v>
      </c>
      <c r="BH171" s="162">
        <f t="shared" si="15"/>
        <v>0</v>
      </c>
      <c r="BI171" s="162">
        <f t="shared" si="16"/>
        <v>0</v>
      </c>
      <c r="BJ171" s="14" t="s">
        <v>83</v>
      </c>
      <c r="BK171" s="162">
        <f t="shared" si="17"/>
        <v>0</v>
      </c>
      <c r="BL171" s="14" t="s">
        <v>406</v>
      </c>
      <c r="BM171" s="161" t="s">
        <v>472</v>
      </c>
    </row>
    <row r="172" spans="1:65" s="2" customFormat="1" ht="16.5" customHeight="1">
      <c r="A172" s="26"/>
      <c r="B172" s="149"/>
      <c r="C172" s="150" t="s">
        <v>312</v>
      </c>
      <c r="D172" s="150" t="s">
        <v>146</v>
      </c>
      <c r="E172" s="151" t="s">
        <v>798</v>
      </c>
      <c r="F172" s="152" t="s">
        <v>799</v>
      </c>
      <c r="G172" s="153" t="s">
        <v>264</v>
      </c>
      <c r="H172" s="154">
        <v>1</v>
      </c>
      <c r="I172" s="155"/>
      <c r="J172" s="155"/>
      <c r="K172" s="156"/>
      <c r="L172" s="27"/>
      <c r="M172" s="157" t="s">
        <v>1</v>
      </c>
      <c r="N172" s="158" t="s">
        <v>37</v>
      </c>
      <c r="O172" s="159">
        <v>0</v>
      </c>
      <c r="P172" s="159">
        <f t="shared" si="9"/>
        <v>0</v>
      </c>
      <c r="Q172" s="159">
        <v>0</v>
      </c>
      <c r="R172" s="159">
        <f t="shared" si="10"/>
        <v>0</v>
      </c>
      <c r="S172" s="159">
        <v>0</v>
      </c>
      <c r="T172" s="160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406</v>
      </c>
      <c r="AT172" s="161" t="s">
        <v>146</v>
      </c>
      <c r="AU172" s="161" t="s">
        <v>83</v>
      </c>
      <c r="AY172" s="14" t="s">
        <v>144</v>
      </c>
      <c r="BE172" s="162">
        <f t="shared" si="12"/>
        <v>0</v>
      </c>
      <c r="BF172" s="162">
        <f t="shared" si="13"/>
        <v>0</v>
      </c>
      <c r="BG172" s="162">
        <f t="shared" si="14"/>
        <v>0</v>
      </c>
      <c r="BH172" s="162">
        <f t="shared" si="15"/>
        <v>0</v>
      </c>
      <c r="BI172" s="162">
        <f t="shared" si="16"/>
        <v>0</v>
      </c>
      <c r="BJ172" s="14" t="s">
        <v>83</v>
      </c>
      <c r="BK172" s="162">
        <f t="shared" si="17"/>
        <v>0</v>
      </c>
      <c r="BL172" s="14" t="s">
        <v>406</v>
      </c>
      <c r="BM172" s="161" t="s">
        <v>483</v>
      </c>
    </row>
    <row r="173" spans="1:65" s="2" customFormat="1" ht="21.75" customHeight="1">
      <c r="A173" s="26"/>
      <c r="B173" s="149"/>
      <c r="C173" s="163" t="s">
        <v>316</v>
      </c>
      <c r="D173" s="163" t="s">
        <v>194</v>
      </c>
      <c r="E173" s="164" t="s">
        <v>800</v>
      </c>
      <c r="F173" s="165" t="s">
        <v>801</v>
      </c>
      <c r="G173" s="166" t="s">
        <v>264</v>
      </c>
      <c r="H173" s="167">
        <v>1</v>
      </c>
      <c r="I173" s="168"/>
      <c r="J173" s="168"/>
      <c r="K173" s="169"/>
      <c r="L173" s="170"/>
      <c r="M173" s="171" t="s">
        <v>1</v>
      </c>
      <c r="N173" s="172" t="s">
        <v>37</v>
      </c>
      <c r="O173" s="159">
        <v>0</v>
      </c>
      <c r="P173" s="159">
        <f t="shared" si="9"/>
        <v>0</v>
      </c>
      <c r="Q173" s="159">
        <v>0</v>
      </c>
      <c r="R173" s="159">
        <f t="shared" si="10"/>
        <v>0</v>
      </c>
      <c r="S173" s="159">
        <v>0</v>
      </c>
      <c r="T173" s="160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724</v>
      </c>
      <c r="AT173" s="161" t="s">
        <v>194</v>
      </c>
      <c r="AU173" s="161" t="s">
        <v>83</v>
      </c>
      <c r="AY173" s="14" t="s">
        <v>144</v>
      </c>
      <c r="BE173" s="162">
        <f t="shared" si="12"/>
        <v>0</v>
      </c>
      <c r="BF173" s="162">
        <f t="shared" si="13"/>
        <v>0</v>
      </c>
      <c r="BG173" s="162">
        <f t="shared" si="14"/>
        <v>0</v>
      </c>
      <c r="BH173" s="162">
        <f t="shared" si="15"/>
        <v>0</v>
      </c>
      <c r="BI173" s="162">
        <f t="shared" si="16"/>
        <v>0</v>
      </c>
      <c r="BJ173" s="14" t="s">
        <v>83</v>
      </c>
      <c r="BK173" s="162">
        <f t="shared" si="17"/>
        <v>0</v>
      </c>
      <c r="BL173" s="14" t="s">
        <v>406</v>
      </c>
      <c r="BM173" s="161" t="s">
        <v>493</v>
      </c>
    </row>
    <row r="174" spans="1:65" s="2" customFormat="1" ht="24.2" customHeight="1">
      <c r="A174" s="26"/>
      <c r="B174" s="149"/>
      <c r="C174" s="150" t="s">
        <v>320</v>
      </c>
      <c r="D174" s="150" t="s">
        <v>146</v>
      </c>
      <c r="E174" s="151" t="s">
        <v>802</v>
      </c>
      <c r="F174" s="152" t="s">
        <v>803</v>
      </c>
      <c r="G174" s="153" t="s">
        <v>264</v>
      </c>
      <c r="H174" s="154">
        <v>1</v>
      </c>
      <c r="I174" s="155"/>
      <c r="J174" s="155"/>
      <c r="K174" s="156"/>
      <c r="L174" s="27"/>
      <c r="M174" s="157" t="s">
        <v>1</v>
      </c>
      <c r="N174" s="158" t="s">
        <v>37</v>
      </c>
      <c r="O174" s="159">
        <v>0</v>
      </c>
      <c r="P174" s="159">
        <f t="shared" si="9"/>
        <v>0</v>
      </c>
      <c r="Q174" s="159">
        <v>0</v>
      </c>
      <c r="R174" s="159">
        <f t="shared" si="10"/>
        <v>0</v>
      </c>
      <c r="S174" s="159">
        <v>0</v>
      </c>
      <c r="T174" s="160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406</v>
      </c>
      <c r="AT174" s="161" t="s">
        <v>146</v>
      </c>
      <c r="AU174" s="161" t="s">
        <v>83</v>
      </c>
      <c r="AY174" s="14" t="s">
        <v>144</v>
      </c>
      <c r="BE174" s="162">
        <f t="shared" si="12"/>
        <v>0</v>
      </c>
      <c r="BF174" s="162">
        <f t="shared" si="13"/>
        <v>0</v>
      </c>
      <c r="BG174" s="162">
        <f t="shared" si="14"/>
        <v>0</v>
      </c>
      <c r="BH174" s="162">
        <f t="shared" si="15"/>
        <v>0</v>
      </c>
      <c r="BI174" s="162">
        <f t="shared" si="16"/>
        <v>0</v>
      </c>
      <c r="BJ174" s="14" t="s">
        <v>83</v>
      </c>
      <c r="BK174" s="162">
        <f t="shared" si="17"/>
        <v>0</v>
      </c>
      <c r="BL174" s="14" t="s">
        <v>406</v>
      </c>
      <c r="BM174" s="161" t="s">
        <v>501</v>
      </c>
    </row>
    <row r="175" spans="1:65" s="2" customFormat="1" ht="37.700000000000003" customHeight="1">
      <c r="A175" s="26"/>
      <c r="B175" s="149"/>
      <c r="C175" s="163" t="s">
        <v>325</v>
      </c>
      <c r="D175" s="163" t="s">
        <v>194</v>
      </c>
      <c r="E175" s="164" t="s">
        <v>804</v>
      </c>
      <c r="F175" s="165" t="s">
        <v>805</v>
      </c>
      <c r="G175" s="166" t="s">
        <v>264</v>
      </c>
      <c r="H175" s="167">
        <v>1</v>
      </c>
      <c r="I175" s="168"/>
      <c r="J175" s="168"/>
      <c r="K175" s="169"/>
      <c r="L175" s="170"/>
      <c r="M175" s="171" t="s">
        <v>1</v>
      </c>
      <c r="N175" s="172" t="s">
        <v>37</v>
      </c>
      <c r="O175" s="159">
        <v>0</v>
      </c>
      <c r="P175" s="159">
        <f t="shared" si="9"/>
        <v>0</v>
      </c>
      <c r="Q175" s="159">
        <v>0</v>
      </c>
      <c r="R175" s="159">
        <f t="shared" si="10"/>
        <v>0</v>
      </c>
      <c r="S175" s="159">
        <v>0</v>
      </c>
      <c r="T175" s="160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724</v>
      </c>
      <c r="AT175" s="161" t="s">
        <v>194</v>
      </c>
      <c r="AU175" s="161" t="s">
        <v>83</v>
      </c>
      <c r="AY175" s="14" t="s">
        <v>144</v>
      </c>
      <c r="BE175" s="162">
        <f t="shared" si="12"/>
        <v>0</v>
      </c>
      <c r="BF175" s="162">
        <f t="shared" si="13"/>
        <v>0</v>
      </c>
      <c r="BG175" s="162">
        <f t="shared" si="14"/>
        <v>0</v>
      </c>
      <c r="BH175" s="162">
        <f t="shared" si="15"/>
        <v>0</v>
      </c>
      <c r="BI175" s="162">
        <f t="shared" si="16"/>
        <v>0</v>
      </c>
      <c r="BJ175" s="14" t="s">
        <v>83</v>
      </c>
      <c r="BK175" s="162">
        <f t="shared" si="17"/>
        <v>0</v>
      </c>
      <c r="BL175" s="14" t="s">
        <v>406</v>
      </c>
      <c r="BM175" s="161" t="s">
        <v>511</v>
      </c>
    </row>
    <row r="176" spans="1:65" s="2" customFormat="1" ht="21.75" customHeight="1">
      <c r="A176" s="26"/>
      <c r="B176" s="149"/>
      <c r="C176" s="150" t="s">
        <v>330</v>
      </c>
      <c r="D176" s="150" t="s">
        <v>146</v>
      </c>
      <c r="E176" s="151" t="s">
        <v>806</v>
      </c>
      <c r="F176" s="152" t="s">
        <v>807</v>
      </c>
      <c r="G176" s="153" t="s">
        <v>264</v>
      </c>
      <c r="H176" s="154">
        <v>1</v>
      </c>
      <c r="I176" s="155"/>
      <c r="J176" s="155"/>
      <c r="K176" s="156"/>
      <c r="L176" s="27"/>
      <c r="M176" s="157" t="s">
        <v>1</v>
      </c>
      <c r="N176" s="158" t="s">
        <v>37</v>
      </c>
      <c r="O176" s="159">
        <v>0</v>
      </c>
      <c r="P176" s="159">
        <f t="shared" si="9"/>
        <v>0</v>
      </c>
      <c r="Q176" s="159">
        <v>0</v>
      </c>
      <c r="R176" s="159">
        <f t="shared" si="10"/>
        <v>0</v>
      </c>
      <c r="S176" s="159">
        <v>0</v>
      </c>
      <c r="T176" s="160">
        <f t="shared" si="11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406</v>
      </c>
      <c r="AT176" s="161" t="s">
        <v>146</v>
      </c>
      <c r="AU176" s="161" t="s">
        <v>83</v>
      </c>
      <c r="AY176" s="14" t="s">
        <v>144</v>
      </c>
      <c r="BE176" s="162">
        <f t="shared" si="12"/>
        <v>0</v>
      </c>
      <c r="BF176" s="162">
        <f t="shared" si="13"/>
        <v>0</v>
      </c>
      <c r="BG176" s="162">
        <f t="shared" si="14"/>
        <v>0</v>
      </c>
      <c r="BH176" s="162">
        <f t="shared" si="15"/>
        <v>0</v>
      </c>
      <c r="BI176" s="162">
        <f t="shared" si="16"/>
        <v>0</v>
      </c>
      <c r="BJ176" s="14" t="s">
        <v>83</v>
      </c>
      <c r="BK176" s="162">
        <f t="shared" si="17"/>
        <v>0</v>
      </c>
      <c r="BL176" s="14" t="s">
        <v>406</v>
      </c>
      <c r="BM176" s="161" t="s">
        <v>521</v>
      </c>
    </row>
    <row r="177" spans="1:65" s="2" customFormat="1" ht="37.700000000000003" customHeight="1">
      <c r="A177" s="26"/>
      <c r="B177" s="149"/>
      <c r="C177" s="163" t="s">
        <v>334</v>
      </c>
      <c r="D177" s="163" t="s">
        <v>194</v>
      </c>
      <c r="E177" s="164" t="s">
        <v>808</v>
      </c>
      <c r="F177" s="165" t="s">
        <v>809</v>
      </c>
      <c r="G177" s="166" t="s">
        <v>264</v>
      </c>
      <c r="H177" s="167">
        <v>1</v>
      </c>
      <c r="I177" s="168"/>
      <c r="J177" s="168"/>
      <c r="K177" s="169"/>
      <c r="L177" s="170"/>
      <c r="M177" s="171" t="s">
        <v>1</v>
      </c>
      <c r="N177" s="172" t="s">
        <v>37</v>
      </c>
      <c r="O177" s="159">
        <v>0</v>
      </c>
      <c r="P177" s="159">
        <f t="shared" si="9"/>
        <v>0</v>
      </c>
      <c r="Q177" s="159">
        <v>0</v>
      </c>
      <c r="R177" s="159">
        <f t="shared" si="10"/>
        <v>0</v>
      </c>
      <c r="S177" s="159">
        <v>0</v>
      </c>
      <c r="T177" s="160">
        <f t="shared" si="11"/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724</v>
      </c>
      <c r="AT177" s="161" t="s">
        <v>194</v>
      </c>
      <c r="AU177" s="161" t="s">
        <v>83</v>
      </c>
      <c r="AY177" s="14" t="s">
        <v>144</v>
      </c>
      <c r="BE177" s="162">
        <f t="shared" si="12"/>
        <v>0</v>
      </c>
      <c r="BF177" s="162">
        <f t="shared" si="13"/>
        <v>0</v>
      </c>
      <c r="BG177" s="162">
        <f t="shared" si="14"/>
        <v>0</v>
      </c>
      <c r="BH177" s="162">
        <f t="shared" si="15"/>
        <v>0</v>
      </c>
      <c r="BI177" s="162">
        <f t="shared" si="16"/>
        <v>0</v>
      </c>
      <c r="BJ177" s="14" t="s">
        <v>83</v>
      </c>
      <c r="BK177" s="162">
        <f t="shared" si="17"/>
        <v>0</v>
      </c>
      <c r="BL177" s="14" t="s">
        <v>406</v>
      </c>
      <c r="BM177" s="161" t="s">
        <v>528</v>
      </c>
    </row>
    <row r="178" spans="1:65" s="2" customFormat="1" ht="24.2" customHeight="1">
      <c r="A178" s="26"/>
      <c r="B178" s="149"/>
      <c r="C178" s="150" t="s">
        <v>338</v>
      </c>
      <c r="D178" s="150" t="s">
        <v>146</v>
      </c>
      <c r="E178" s="151" t="s">
        <v>810</v>
      </c>
      <c r="F178" s="152" t="s">
        <v>811</v>
      </c>
      <c r="G178" s="153" t="s">
        <v>264</v>
      </c>
      <c r="H178" s="154">
        <v>2</v>
      </c>
      <c r="I178" s="155"/>
      <c r="J178" s="155"/>
      <c r="K178" s="156"/>
      <c r="L178" s="27"/>
      <c r="M178" s="157" t="s">
        <v>1</v>
      </c>
      <c r="N178" s="158" t="s">
        <v>37</v>
      </c>
      <c r="O178" s="159">
        <v>0</v>
      </c>
      <c r="P178" s="159">
        <f t="shared" si="9"/>
        <v>0</v>
      </c>
      <c r="Q178" s="159">
        <v>0</v>
      </c>
      <c r="R178" s="159">
        <f t="shared" si="10"/>
        <v>0</v>
      </c>
      <c r="S178" s="159">
        <v>0</v>
      </c>
      <c r="T178" s="160">
        <f t="shared" si="11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406</v>
      </c>
      <c r="AT178" s="161" t="s">
        <v>146</v>
      </c>
      <c r="AU178" s="161" t="s">
        <v>83</v>
      </c>
      <c r="AY178" s="14" t="s">
        <v>144</v>
      </c>
      <c r="BE178" s="162">
        <f t="shared" si="12"/>
        <v>0</v>
      </c>
      <c r="BF178" s="162">
        <f t="shared" si="13"/>
        <v>0</v>
      </c>
      <c r="BG178" s="162">
        <f t="shared" si="14"/>
        <v>0</v>
      </c>
      <c r="BH178" s="162">
        <f t="shared" si="15"/>
        <v>0</v>
      </c>
      <c r="BI178" s="162">
        <f t="shared" si="16"/>
        <v>0</v>
      </c>
      <c r="BJ178" s="14" t="s">
        <v>83</v>
      </c>
      <c r="BK178" s="162">
        <f t="shared" si="17"/>
        <v>0</v>
      </c>
      <c r="BL178" s="14" t="s">
        <v>406</v>
      </c>
      <c r="BM178" s="161" t="s">
        <v>538</v>
      </c>
    </row>
    <row r="179" spans="1:65" s="2" customFormat="1" ht="44.25" customHeight="1">
      <c r="A179" s="26"/>
      <c r="B179" s="149"/>
      <c r="C179" s="163" t="s">
        <v>342</v>
      </c>
      <c r="D179" s="163" t="s">
        <v>194</v>
      </c>
      <c r="E179" s="164" t="s">
        <v>812</v>
      </c>
      <c r="F179" s="190" t="s">
        <v>813</v>
      </c>
      <c r="G179" s="166" t="s">
        <v>264</v>
      </c>
      <c r="H179" s="167">
        <v>2</v>
      </c>
      <c r="I179" s="168"/>
      <c r="J179" s="168"/>
      <c r="K179" s="169"/>
      <c r="L179" s="191"/>
      <c r="M179" s="192"/>
      <c r="N179" s="193"/>
      <c r="O179" s="194"/>
      <c r="P179" s="194"/>
      <c r="Q179" s="194"/>
      <c r="R179" s="194"/>
      <c r="S179" s="194"/>
      <c r="T179" s="195"/>
      <c r="U179" s="196"/>
      <c r="V179" s="196"/>
      <c r="W179" s="186"/>
      <c r="X179" s="26"/>
      <c r="Y179" s="26"/>
      <c r="Z179" s="26"/>
      <c r="AA179" s="26"/>
      <c r="AB179" s="26"/>
      <c r="AC179" s="26"/>
      <c r="AD179" s="26"/>
      <c r="AE179" s="26"/>
      <c r="AR179" s="161" t="s">
        <v>724</v>
      </c>
      <c r="AT179" s="161" t="s">
        <v>194</v>
      </c>
      <c r="AU179" s="161" t="s">
        <v>83</v>
      </c>
      <c r="AY179" s="14" t="s">
        <v>144</v>
      </c>
      <c r="BE179" s="162">
        <f t="shared" si="12"/>
        <v>0</v>
      </c>
      <c r="BF179" s="162">
        <f t="shared" si="13"/>
        <v>0</v>
      </c>
      <c r="BG179" s="162">
        <f t="shared" si="14"/>
        <v>0</v>
      </c>
      <c r="BH179" s="162">
        <f t="shared" si="15"/>
        <v>0</v>
      </c>
      <c r="BI179" s="162">
        <f t="shared" si="16"/>
        <v>0</v>
      </c>
      <c r="BJ179" s="14" t="s">
        <v>83</v>
      </c>
      <c r="BK179" s="162">
        <f t="shared" si="17"/>
        <v>0</v>
      </c>
      <c r="BL179" s="14" t="s">
        <v>406</v>
      </c>
      <c r="BM179" s="161" t="s">
        <v>546</v>
      </c>
    </row>
    <row r="180" spans="1:65" s="2" customFormat="1" ht="16.5" customHeight="1">
      <c r="A180" s="26"/>
      <c r="B180" s="149"/>
      <c r="C180" s="150" t="s">
        <v>346</v>
      </c>
      <c r="D180" s="150" t="s">
        <v>146</v>
      </c>
      <c r="E180" s="151" t="s">
        <v>814</v>
      </c>
      <c r="F180" s="152" t="s">
        <v>815</v>
      </c>
      <c r="G180" s="153" t="s">
        <v>264</v>
      </c>
      <c r="H180" s="154">
        <v>2</v>
      </c>
      <c r="I180" s="155"/>
      <c r="J180" s="155"/>
      <c r="K180" s="156"/>
      <c r="L180" s="27"/>
      <c r="M180" s="157" t="s">
        <v>1</v>
      </c>
      <c r="N180" s="158" t="s">
        <v>37</v>
      </c>
      <c r="O180" s="159">
        <v>0</v>
      </c>
      <c r="P180" s="159">
        <f t="shared" si="9"/>
        <v>0</v>
      </c>
      <c r="Q180" s="159">
        <v>0</v>
      </c>
      <c r="R180" s="159">
        <f t="shared" si="10"/>
        <v>0</v>
      </c>
      <c r="S180" s="159">
        <v>0</v>
      </c>
      <c r="T180" s="160">
        <f t="shared" si="11"/>
        <v>0</v>
      </c>
      <c r="U180" s="26"/>
      <c r="V180" s="18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406</v>
      </c>
      <c r="AT180" s="161" t="s">
        <v>146</v>
      </c>
      <c r="AU180" s="161" t="s">
        <v>83</v>
      </c>
      <c r="AY180" s="14" t="s">
        <v>144</v>
      </c>
      <c r="BE180" s="162">
        <f t="shared" si="12"/>
        <v>0</v>
      </c>
      <c r="BF180" s="162">
        <f t="shared" si="13"/>
        <v>0</v>
      </c>
      <c r="BG180" s="162">
        <f t="shared" si="14"/>
        <v>0</v>
      </c>
      <c r="BH180" s="162">
        <f t="shared" si="15"/>
        <v>0</v>
      </c>
      <c r="BI180" s="162">
        <f t="shared" si="16"/>
        <v>0</v>
      </c>
      <c r="BJ180" s="14" t="s">
        <v>83</v>
      </c>
      <c r="BK180" s="162">
        <f t="shared" si="17"/>
        <v>0</v>
      </c>
      <c r="BL180" s="14" t="s">
        <v>406</v>
      </c>
      <c r="BM180" s="161" t="s">
        <v>554</v>
      </c>
    </row>
    <row r="181" spans="1:65" s="2" customFormat="1" ht="21.75" customHeight="1">
      <c r="A181" s="26"/>
      <c r="B181" s="149"/>
      <c r="C181" s="150" t="s">
        <v>350</v>
      </c>
      <c r="D181" s="150" t="s">
        <v>146</v>
      </c>
      <c r="E181" s="151" t="s">
        <v>816</v>
      </c>
      <c r="F181" s="152" t="s">
        <v>817</v>
      </c>
      <c r="G181" s="153" t="s">
        <v>264</v>
      </c>
      <c r="H181" s="154">
        <v>1</v>
      </c>
      <c r="I181" s="155"/>
      <c r="J181" s="155"/>
      <c r="K181" s="156"/>
      <c r="L181" s="27"/>
      <c r="M181" s="157" t="s">
        <v>1</v>
      </c>
      <c r="N181" s="158" t="s">
        <v>37</v>
      </c>
      <c r="O181" s="159">
        <v>0</v>
      </c>
      <c r="P181" s="159">
        <f t="shared" si="9"/>
        <v>0</v>
      </c>
      <c r="Q181" s="159">
        <v>0</v>
      </c>
      <c r="R181" s="159">
        <f t="shared" si="10"/>
        <v>0</v>
      </c>
      <c r="S181" s="159">
        <v>0</v>
      </c>
      <c r="T181" s="160">
        <f t="shared" si="11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406</v>
      </c>
      <c r="AT181" s="161" t="s">
        <v>146</v>
      </c>
      <c r="AU181" s="161" t="s">
        <v>83</v>
      </c>
      <c r="AY181" s="14" t="s">
        <v>144</v>
      </c>
      <c r="BE181" s="162">
        <f t="shared" si="12"/>
        <v>0</v>
      </c>
      <c r="BF181" s="162">
        <f t="shared" si="13"/>
        <v>0</v>
      </c>
      <c r="BG181" s="162">
        <f t="shared" si="14"/>
        <v>0</v>
      </c>
      <c r="BH181" s="162">
        <f t="shared" si="15"/>
        <v>0</v>
      </c>
      <c r="BI181" s="162">
        <f t="shared" si="16"/>
        <v>0</v>
      </c>
      <c r="BJ181" s="14" t="s">
        <v>83</v>
      </c>
      <c r="BK181" s="162">
        <f t="shared" si="17"/>
        <v>0</v>
      </c>
      <c r="BL181" s="14" t="s">
        <v>406</v>
      </c>
      <c r="BM181" s="161" t="s">
        <v>563</v>
      </c>
    </row>
    <row r="182" spans="1:65" s="2" customFormat="1" ht="24.2" customHeight="1">
      <c r="A182" s="26"/>
      <c r="B182" s="149"/>
      <c r="C182" s="163" t="s">
        <v>354</v>
      </c>
      <c r="D182" s="163" t="s">
        <v>194</v>
      </c>
      <c r="E182" s="164" t="s">
        <v>818</v>
      </c>
      <c r="F182" s="165" t="s">
        <v>819</v>
      </c>
      <c r="G182" s="166" t="s">
        <v>264</v>
      </c>
      <c r="H182" s="167">
        <v>1</v>
      </c>
      <c r="I182" s="168"/>
      <c r="J182" s="168"/>
      <c r="K182" s="169"/>
      <c r="L182" s="170"/>
      <c r="M182" s="171" t="s">
        <v>1</v>
      </c>
      <c r="N182" s="172" t="s">
        <v>37</v>
      </c>
      <c r="O182" s="159">
        <v>0</v>
      </c>
      <c r="P182" s="159">
        <f t="shared" si="9"/>
        <v>0</v>
      </c>
      <c r="Q182" s="159">
        <v>0</v>
      </c>
      <c r="R182" s="159">
        <f t="shared" si="10"/>
        <v>0</v>
      </c>
      <c r="S182" s="159">
        <v>0</v>
      </c>
      <c r="T182" s="160">
        <f t="shared" si="11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724</v>
      </c>
      <c r="AT182" s="161" t="s">
        <v>194</v>
      </c>
      <c r="AU182" s="161" t="s">
        <v>83</v>
      </c>
      <c r="AY182" s="14" t="s">
        <v>144</v>
      </c>
      <c r="BE182" s="162">
        <f t="shared" si="12"/>
        <v>0</v>
      </c>
      <c r="BF182" s="162">
        <f t="shared" si="13"/>
        <v>0</v>
      </c>
      <c r="BG182" s="162">
        <f t="shared" si="14"/>
        <v>0</v>
      </c>
      <c r="BH182" s="162">
        <f t="shared" si="15"/>
        <v>0</v>
      </c>
      <c r="BI182" s="162">
        <f t="shared" si="16"/>
        <v>0</v>
      </c>
      <c r="BJ182" s="14" t="s">
        <v>83</v>
      </c>
      <c r="BK182" s="162">
        <f t="shared" si="17"/>
        <v>0</v>
      </c>
      <c r="BL182" s="14" t="s">
        <v>406</v>
      </c>
      <c r="BM182" s="161" t="s">
        <v>571</v>
      </c>
    </row>
    <row r="183" spans="1:65" s="2" customFormat="1" ht="16.5" customHeight="1">
      <c r="A183" s="26"/>
      <c r="B183" s="149"/>
      <c r="C183" s="163" t="s">
        <v>358</v>
      </c>
      <c r="D183" s="163" t="s">
        <v>194</v>
      </c>
      <c r="E183" s="164" t="s">
        <v>820</v>
      </c>
      <c r="F183" s="165" t="s">
        <v>821</v>
      </c>
      <c r="G183" s="166" t="s">
        <v>264</v>
      </c>
      <c r="H183" s="167">
        <v>1</v>
      </c>
      <c r="I183" s="168"/>
      <c r="J183" s="168"/>
      <c r="K183" s="169"/>
      <c r="L183" s="170"/>
      <c r="M183" s="171" t="s">
        <v>1</v>
      </c>
      <c r="N183" s="172" t="s">
        <v>37</v>
      </c>
      <c r="O183" s="159">
        <v>0</v>
      </c>
      <c r="P183" s="159">
        <f t="shared" si="9"/>
        <v>0</v>
      </c>
      <c r="Q183" s="159">
        <v>0</v>
      </c>
      <c r="R183" s="159">
        <f t="shared" si="10"/>
        <v>0</v>
      </c>
      <c r="S183" s="159">
        <v>0</v>
      </c>
      <c r="T183" s="160">
        <f t="shared" si="11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724</v>
      </c>
      <c r="AT183" s="161" t="s">
        <v>194</v>
      </c>
      <c r="AU183" s="161" t="s">
        <v>83</v>
      </c>
      <c r="AY183" s="14" t="s">
        <v>144</v>
      </c>
      <c r="BE183" s="162">
        <f t="shared" si="12"/>
        <v>0</v>
      </c>
      <c r="BF183" s="162">
        <f t="shared" si="13"/>
        <v>0</v>
      </c>
      <c r="BG183" s="162">
        <f t="shared" si="14"/>
        <v>0</v>
      </c>
      <c r="BH183" s="162">
        <f t="shared" si="15"/>
        <v>0</v>
      </c>
      <c r="BI183" s="162">
        <f t="shared" si="16"/>
        <v>0</v>
      </c>
      <c r="BJ183" s="14" t="s">
        <v>83</v>
      </c>
      <c r="BK183" s="162">
        <f t="shared" si="17"/>
        <v>0</v>
      </c>
      <c r="BL183" s="14" t="s">
        <v>406</v>
      </c>
      <c r="BM183" s="161" t="s">
        <v>579</v>
      </c>
    </row>
    <row r="184" spans="1:65" s="2" customFormat="1" ht="16.5" customHeight="1">
      <c r="A184" s="26"/>
      <c r="B184" s="149"/>
      <c r="C184" s="150" t="s">
        <v>362</v>
      </c>
      <c r="D184" s="150" t="s">
        <v>146</v>
      </c>
      <c r="E184" s="151" t="s">
        <v>822</v>
      </c>
      <c r="F184" s="152" t="s">
        <v>823</v>
      </c>
      <c r="G184" s="153" t="s">
        <v>264</v>
      </c>
      <c r="H184" s="154">
        <v>15</v>
      </c>
      <c r="I184" s="155"/>
      <c r="J184" s="155"/>
      <c r="K184" s="156"/>
      <c r="L184" s="27"/>
      <c r="M184" s="157" t="s">
        <v>1</v>
      </c>
      <c r="N184" s="158" t="s">
        <v>37</v>
      </c>
      <c r="O184" s="159">
        <v>0</v>
      </c>
      <c r="P184" s="159">
        <f t="shared" si="9"/>
        <v>0</v>
      </c>
      <c r="Q184" s="159">
        <v>0</v>
      </c>
      <c r="R184" s="159">
        <f t="shared" si="10"/>
        <v>0</v>
      </c>
      <c r="S184" s="159">
        <v>0</v>
      </c>
      <c r="T184" s="160">
        <f t="shared" si="11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406</v>
      </c>
      <c r="AT184" s="161" t="s">
        <v>146</v>
      </c>
      <c r="AU184" s="161" t="s">
        <v>83</v>
      </c>
      <c r="AY184" s="14" t="s">
        <v>144</v>
      </c>
      <c r="BE184" s="162">
        <f t="shared" si="12"/>
        <v>0</v>
      </c>
      <c r="BF184" s="162">
        <f t="shared" si="13"/>
        <v>0</v>
      </c>
      <c r="BG184" s="162">
        <f t="shared" si="14"/>
        <v>0</v>
      </c>
      <c r="BH184" s="162">
        <f t="shared" si="15"/>
        <v>0</v>
      </c>
      <c r="BI184" s="162">
        <f t="shared" si="16"/>
        <v>0</v>
      </c>
      <c r="BJ184" s="14" t="s">
        <v>83</v>
      </c>
      <c r="BK184" s="162">
        <f t="shared" si="17"/>
        <v>0</v>
      </c>
      <c r="BL184" s="14" t="s">
        <v>406</v>
      </c>
      <c r="BM184" s="161" t="s">
        <v>589</v>
      </c>
    </row>
    <row r="185" spans="1:65" s="2" customFormat="1" ht="16.5" customHeight="1">
      <c r="A185" s="26"/>
      <c r="B185" s="149"/>
      <c r="C185" s="163" t="s">
        <v>366</v>
      </c>
      <c r="D185" s="163" t="s">
        <v>194</v>
      </c>
      <c r="E185" s="164" t="s">
        <v>824</v>
      </c>
      <c r="F185" s="165" t="s">
        <v>825</v>
      </c>
      <c r="G185" s="166" t="s">
        <v>264</v>
      </c>
      <c r="H185" s="167">
        <v>15</v>
      </c>
      <c r="I185" s="168"/>
      <c r="J185" s="168"/>
      <c r="K185" s="169"/>
      <c r="L185" s="170"/>
      <c r="M185" s="171" t="s">
        <v>1</v>
      </c>
      <c r="N185" s="172" t="s">
        <v>37</v>
      </c>
      <c r="O185" s="159">
        <v>0</v>
      </c>
      <c r="P185" s="159">
        <f t="shared" si="9"/>
        <v>0</v>
      </c>
      <c r="Q185" s="159">
        <v>0</v>
      </c>
      <c r="R185" s="159">
        <f t="shared" si="10"/>
        <v>0</v>
      </c>
      <c r="S185" s="159">
        <v>0</v>
      </c>
      <c r="T185" s="160">
        <f t="shared" si="11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724</v>
      </c>
      <c r="AT185" s="161" t="s">
        <v>194</v>
      </c>
      <c r="AU185" s="161" t="s">
        <v>83</v>
      </c>
      <c r="AY185" s="14" t="s">
        <v>144</v>
      </c>
      <c r="BE185" s="162">
        <f t="shared" si="12"/>
        <v>0</v>
      </c>
      <c r="BF185" s="162">
        <f t="shared" si="13"/>
        <v>0</v>
      </c>
      <c r="BG185" s="162">
        <f t="shared" si="14"/>
        <v>0</v>
      </c>
      <c r="BH185" s="162">
        <f t="shared" si="15"/>
        <v>0</v>
      </c>
      <c r="BI185" s="162">
        <f t="shared" si="16"/>
        <v>0</v>
      </c>
      <c r="BJ185" s="14" t="s">
        <v>83</v>
      </c>
      <c r="BK185" s="162">
        <f t="shared" si="17"/>
        <v>0</v>
      </c>
      <c r="BL185" s="14" t="s">
        <v>406</v>
      </c>
      <c r="BM185" s="161" t="s">
        <v>596</v>
      </c>
    </row>
    <row r="186" spans="1:65" s="2" customFormat="1" ht="24.2" customHeight="1">
      <c r="A186" s="26"/>
      <c r="B186" s="149"/>
      <c r="C186" s="163" t="s">
        <v>370</v>
      </c>
      <c r="D186" s="163" t="s">
        <v>194</v>
      </c>
      <c r="E186" s="164" t="s">
        <v>826</v>
      </c>
      <c r="F186" s="165" t="s">
        <v>827</v>
      </c>
      <c r="G186" s="166" t="s">
        <v>264</v>
      </c>
      <c r="H186" s="167">
        <v>15</v>
      </c>
      <c r="I186" s="168"/>
      <c r="J186" s="168"/>
      <c r="K186" s="169"/>
      <c r="L186" s="170"/>
      <c r="M186" s="171" t="s">
        <v>1</v>
      </c>
      <c r="N186" s="172" t="s">
        <v>37</v>
      </c>
      <c r="O186" s="159">
        <v>0</v>
      </c>
      <c r="P186" s="159">
        <f t="shared" si="9"/>
        <v>0</v>
      </c>
      <c r="Q186" s="159">
        <v>0</v>
      </c>
      <c r="R186" s="159">
        <f t="shared" si="10"/>
        <v>0</v>
      </c>
      <c r="S186" s="159">
        <v>0</v>
      </c>
      <c r="T186" s="160">
        <f t="shared" si="11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724</v>
      </c>
      <c r="AT186" s="161" t="s">
        <v>194</v>
      </c>
      <c r="AU186" s="161" t="s">
        <v>83</v>
      </c>
      <c r="AY186" s="14" t="s">
        <v>144</v>
      </c>
      <c r="BE186" s="162">
        <f t="shared" si="12"/>
        <v>0</v>
      </c>
      <c r="BF186" s="162">
        <f t="shared" si="13"/>
        <v>0</v>
      </c>
      <c r="BG186" s="162">
        <f t="shared" si="14"/>
        <v>0</v>
      </c>
      <c r="BH186" s="162">
        <f t="shared" si="15"/>
        <v>0</v>
      </c>
      <c r="BI186" s="162">
        <f t="shared" si="16"/>
        <v>0</v>
      </c>
      <c r="BJ186" s="14" t="s">
        <v>83</v>
      </c>
      <c r="BK186" s="162">
        <f t="shared" si="17"/>
        <v>0</v>
      </c>
      <c r="BL186" s="14" t="s">
        <v>406</v>
      </c>
      <c r="BM186" s="161" t="s">
        <v>605</v>
      </c>
    </row>
    <row r="187" spans="1:65" s="2" customFormat="1" ht="24.2" customHeight="1">
      <c r="A187" s="26"/>
      <c r="B187" s="149"/>
      <c r="C187" s="150" t="s">
        <v>374</v>
      </c>
      <c r="D187" s="150" t="s">
        <v>146</v>
      </c>
      <c r="E187" s="151" t="s">
        <v>828</v>
      </c>
      <c r="F187" s="152" t="s">
        <v>829</v>
      </c>
      <c r="G187" s="153" t="s">
        <v>328</v>
      </c>
      <c r="H187" s="154">
        <v>75</v>
      </c>
      <c r="I187" s="155"/>
      <c r="J187" s="155"/>
      <c r="K187" s="156"/>
      <c r="L187" s="27"/>
      <c r="M187" s="157" t="s">
        <v>1</v>
      </c>
      <c r="N187" s="158" t="s">
        <v>37</v>
      </c>
      <c r="O187" s="159">
        <v>0</v>
      </c>
      <c r="P187" s="159">
        <f t="shared" si="9"/>
        <v>0</v>
      </c>
      <c r="Q187" s="159">
        <v>0</v>
      </c>
      <c r="R187" s="159">
        <f t="shared" si="10"/>
        <v>0</v>
      </c>
      <c r="S187" s="159">
        <v>0</v>
      </c>
      <c r="T187" s="160">
        <f t="shared" si="11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406</v>
      </c>
      <c r="AT187" s="161" t="s">
        <v>146</v>
      </c>
      <c r="AU187" s="161" t="s">
        <v>83</v>
      </c>
      <c r="AY187" s="14" t="s">
        <v>144</v>
      </c>
      <c r="BE187" s="162">
        <f t="shared" si="12"/>
        <v>0</v>
      </c>
      <c r="BF187" s="162">
        <f t="shared" si="13"/>
        <v>0</v>
      </c>
      <c r="BG187" s="162">
        <f t="shared" si="14"/>
        <v>0</v>
      </c>
      <c r="BH187" s="162">
        <f t="shared" si="15"/>
        <v>0</v>
      </c>
      <c r="BI187" s="162">
        <f t="shared" si="16"/>
        <v>0</v>
      </c>
      <c r="BJ187" s="14" t="s">
        <v>83</v>
      </c>
      <c r="BK187" s="162">
        <f t="shared" si="17"/>
        <v>0</v>
      </c>
      <c r="BL187" s="14" t="s">
        <v>406</v>
      </c>
      <c r="BM187" s="161" t="s">
        <v>612</v>
      </c>
    </row>
    <row r="188" spans="1:65" s="2" customFormat="1" ht="16.5" customHeight="1">
      <c r="A188" s="26"/>
      <c r="B188" s="149"/>
      <c r="C188" s="163" t="s">
        <v>378</v>
      </c>
      <c r="D188" s="163" t="s">
        <v>194</v>
      </c>
      <c r="E188" s="164" t="s">
        <v>830</v>
      </c>
      <c r="F188" s="165" t="s">
        <v>831</v>
      </c>
      <c r="G188" s="166" t="s">
        <v>328</v>
      </c>
      <c r="H188" s="167">
        <v>75</v>
      </c>
      <c r="I188" s="168"/>
      <c r="J188" s="168"/>
      <c r="K188" s="169"/>
      <c r="L188" s="170"/>
      <c r="M188" s="171" t="s">
        <v>1</v>
      </c>
      <c r="N188" s="172" t="s">
        <v>37</v>
      </c>
      <c r="O188" s="159">
        <v>0</v>
      </c>
      <c r="P188" s="159">
        <f t="shared" si="9"/>
        <v>0</v>
      </c>
      <c r="Q188" s="159">
        <v>0</v>
      </c>
      <c r="R188" s="159">
        <f t="shared" si="10"/>
        <v>0</v>
      </c>
      <c r="S188" s="159">
        <v>0</v>
      </c>
      <c r="T188" s="160">
        <f t="shared" si="11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724</v>
      </c>
      <c r="AT188" s="161" t="s">
        <v>194</v>
      </c>
      <c r="AU188" s="161" t="s">
        <v>83</v>
      </c>
      <c r="AY188" s="14" t="s">
        <v>144</v>
      </c>
      <c r="BE188" s="162">
        <f t="shared" si="12"/>
        <v>0</v>
      </c>
      <c r="BF188" s="162">
        <f t="shared" si="13"/>
        <v>0</v>
      </c>
      <c r="BG188" s="162">
        <f t="shared" si="14"/>
        <v>0</v>
      </c>
      <c r="BH188" s="162">
        <f t="shared" si="15"/>
        <v>0</v>
      </c>
      <c r="BI188" s="162">
        <f t="shared" si="16"/>
        <v>0</v>
      </c>
      <c r="BJ188" s="14" t="s">
        <v>83</v>
      </c>
      <c r="BK188" s="162">
        <f t="shared" si="17"/>
        <v>0</v>
      </c>
      <c r="BL188" s="14" t="s">
        <v>406</v>
      </c>
      <c r="BM188" s="161" t="s">
        <v>619</v>
      </c>
    </row>
    <row r="189" spans="1:65" s="2" customFormat="1" ht="24.2" customHeight="1">
      <c r="A189" s="26"/>
      <c r="B189" s="149"/>
      <c r="C189" s="150" t="s">
        <v>382</v>
      </c>
      <c r="D189" s="150" t="s">
        <v>146</v>
      </c>
      <c r="E189" s="151" t="s">
        <v>832</v>
      </c>
      <c r="F189" s="152" t="s">
        <v>833</v>
      </c>
      <c r="G189" s="153" t="s">
        <v>328</v>
      </c>
      <c r="H189" s="154">
        <v>30</v>
      </c>
      <c r="I189" s="155"/>
      <c r="J189" s="155"/>
      <c r="K189" s="156"/>
      <c r="L189" s="27"/>
      <c r="M189" s="157" t="s">
        <v>1</v>
      </c>
      <c r="N189" s="158" t="s">
        <v>37</v>
      </c>
      <c r="O189" s="159">
        <v>0</v>
      </c>
      <c r="P189" s="159">
        <f t="shared" si="9"/>
        <v>0</v>
      </c>
      <c r="Q189" s="159">
        <v>0</v>
      </c>
      <c r="R189" s="159">
        <f t="shared" si="10"/>
        <v>0</v>
      </c>
      <c r="S189" s="159">
        <v>0</v>
      </c>
      <c r="T189" s="160">
        <f t="shared" si="11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406</v>
      </c>
      <c r="AT189" s="161" t="s">
        <v>146</v>
      </c>
      <c r="AU189" s="161" t="s">
        <v>83</v>
      </c>
      <c r="AY189" s="14" t="s">
        <v>144</v>
      </c>
      <c r="BE189" s="162">
        <f t="shared" si="12"/>
        <v>0</v>
      </c>
      <c r="BF189" s="162">
        <f t="shared" si="13"/>
        <v>0</v>
      </c>
      <c r="BG189" s="162">
        <f t="shared" si="14"/>
        <v>0</v>
      </c>
      <c r="BH189" s="162">
        <f t="shared" si="15"/>
        <v>0</v>
      </c>
      <c r="BI189" s="162">
        <f t="shared" si="16"/>
        <v>0</v>
      </c>
      <c r="BJ189" s="14" t="s">
        <v>83</v>
      </c>
      <c r="BK189" s="162">
        <f t="shared" si="17"/>
        <v>0</v>
      </c>
      <c r="BL189" s="14" t="s">
        <v>406</v>
      </c>
      <c r="BM189" s="161" t="s">
        <v>625</v>
      </c>
    </row>
    <row r="190" spans="1:65" s="2" customFormat="1" ht="16.5" customHeight="1">
      <c r="A190" s="26"/>
      <c r="B190" s="149"/>
      <c r="C190" s="163" t="s">
        <v>386</v>
      </c>
      <c r="D190" s="163" t="s">
        <v>194</v>
      </c>
      <c r="E190" s="164" t="s">
        <v>834</v>
      </c>
      <c r="F190" s="165" t="s">
        <v>835</v>
      </c>
      <c r="G190" s="166" t="s">
        <v>328</v>
      </c>
      <c r="H190" s="167">
        <v>30</v>
      </c>
      <c r="I190" s="168"/>
      <c r="J190" s="168"/>
      <c r="K190" s="169"/>
      <c r="L190" s="170"/>
      <c r="M190" s="171" t="s">
        <v>1</v>
      </c>
      <c r="N190" s="172" t="s">
        <v>37</v>
      </c>
      <c r="O190" s="159">
        <v>0</v>
      </c>
      <c r="P190" s="159">
        <f t="shared" si="9"/>
        <v>0</v>
      </c>
      <c r="Q190" s="159">
        <v>0</v>
      </c>
      <c r="R190" s="159">
        <f t="shared" si="10"/>
        <v>0</v>
      </c>
      <c r="S190" s="159">
        <v>0</v>
      </c>
      <c r="T190" s="160">
        <f t="shared" si="11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724</v>
      </c>
      <c r="AT190" s="161" t="s">
        <v>194</v>
      </c>
      <c r="AU190" s="161" t="s">
        <v>83</v>
      </c>
      <c r="AY190" s="14" t="s">
        <v>144</v>
      </c>
      <c r="BE190" s="162">
        <f t="shared" si="12"/>
        <v>0</v>
      </c>
      <c r="BF190" s="162">
        <f t="shared" si="13"/>
        <v>0</v>
      </c>
      <c r="BG190" s="162">
        <f t="shared" si="14"/>
        <v>0</v>
      </c>
      <c r="BH190" s="162">
        <f t="shared" si="15"/>
        <v>0</v>
      </c>
      <c r="BI190" s="162">
        <f t="shared" si="16"/>
        <v>0</v>
      </c>
      <c r="BJ190" s="14" t="s">
        <v>83</v>
      </c>
      <c r="BK190" s="162">
        <f t="shared" si="17"/>
        <v>0</v>
      </c>
      <c r="BL190" s="14" t="s">
        <v>406</v>
      </c>
      <c r="BM190" s="161" t="s">
        <v>637</v>
      </c>
    </row>
    <row r="191" spans="1:65" s="2" customFormat="1" ht="16.5" customHeight="1">
      <c r="A191" s="26"/>
      <c r="B191" s="149"/>
      <c r="C191" s="150" t="s">
        <v>390</v>
      </c>
      <c r="D191" s="150" t="s">
        <v>146</v>
      </c>
      <c r="E191" s="151" t="s">
        <v>836</v>
      </c>
      <c r="F191" s="152" t="s">
        <v>837</v>
      </c>
      <c r="G191" s="153" t="s">
        <v>264</v>
      </c>
      <c r="H191" s="154">
        <v>25</v>
      </c>
      <c r="I191" s="155"/>
      <c r="J191" s="155"/>
      <c r="K191" s="156"/>
      <c r="L191" s="27"/>
      <c r="M191" s="157" t="s">
        <v>1</v>
      </c>
      <c r="N191" s="158" t="s">
        <v>37</v>
      </c>
      <c r="O191" s="159">
        <v>0</v>
      </c>
      <c r="P191" s="159">
        <f t="shared" si="9"/>
        <v>0</v>
      </c>
      <c r="Q191" s="159">
        <v>0</v>
      </c>
      <c r="R191" s="159">
        <f t="shared" si="10"/>
        <v>0</v>
      </c>
      <c r="S191" s="159">
        <v>0</v>
      </c>
      <c r="T191" s="160">
        <f t="shared" si="11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406</v>
      </c>
      <c r="AT191" s="161" t="s">
        <v>146</v>
      </c>
      <c r="AU191" s="161" t="s">
        <v>83</v>
      </c>
      <c r="AY191" s="14" t="s">
        <v>144</v>
      </c>
      <c r="BE191" s="162">
        <f t="shared" si="12"/>
        <v>0</v>
      </c>
      <c r="BF191" s="162">
        <f t="shared" si="13"/>
        <v>0</v>
      </c>
      <c r="BG191" s="162">
        <f t="shared" si="14"/>
        <v>0</v>
      </c>
      <c r="BH191" s="162">
        <f t="shared" si="15"/>
        <v>0</v>
      </c>
      <c r="BI191" s="162">
        <f t="shared" si="16"/>
        <v>0</v>
      </c>
      <c r="BJ191" s="14" t="s">
        <v>83</v>
      </c>
      <c r="BK191" s="162">
        <f t="shared" si="17"/>
        <v>0</v>
      </c>
      <c r="BL191" s="14" t="s">
        <v>406</v>
      </c>
      <c r="BM191" s="161" t="s">
        <v>645</v>
      </c>
    </row>
    <row r="192" spans="1:65" s="2" customFormat="1" ht="16.5" customHeight="1">
      <c r="A192" s="26"/>
      <c r="B192" s="149"/>
      <c r="C192" s="163" t="s">
        <v>394</v>
      </c>
      <c r="D192" s="163" t="s">
        <v>194</v>
      </c>
      <c r="E192" s="164" t="s">
        <v>838</v>
      </c>
      <c r="F192" s="165" t="s">
        <v>839</v>
      </c>
      <c r="G192" s="166" t="s">
        <v>264</v>
      </c>
      <c r="H192" s="167">
        <v>25</v>
      </c>
      <c r="I192" s="168"/>
      <c r="J192" s="168"/>
      <c r="K192" s="169"/>
      <c r="L192" s="170"/>
      <c r="M192" s="171" t="s">
        <v>1</v>
      </c>
      <c r="N192" s="172" t="s">
        <v>37</v>
      </c>
      <c r="O192" s="159">
        <v>0</v>
      </c>
      <c r="P192" s="159">
        <f t="shared" si="9"/>
        <v>0</v>
      </c>
      <c r="Q192" s="159">
        <v>0</v>
      </c>
      <c r="R192" s="159">
        <f t="shared" si="10"/>
        <v>0</v>
      </c>
      <c r="S192" s="159">
        <v>0</v>
      </c>
      <c r="T192" s="160">
        <f t="shared" si="11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724</v>
      </c>
      <c r="AT192" s="161" t="s">
        <v>194</v>
      </c>
      <c r="AU192" s="161" t="s">
        <v>83</v>
      </c>
      <c r="AY192" s="14" t="s">
        <v>144</v>
      </c>
      <c r="BE192" s="162">
        <f t="shared" si="12"/>
        <v>0</v>
      </c>
      <c r="BF192" s="162">
        <f t="shared" si="13"/>
        <v>0</v>
      </c>
      <c r="BG192" s="162">
        <f t="shared" si="14"/>
        <v>0</v>
      </c>
      <c r="BH192" s="162">
        <f t="shared" si="15"/>
        <v>0</v>
      </c>
      <c r="BI192" s="162">
        <f t="shared" si="16"/>
        <v>0</v>
      </c>
      <c r="BJ192" s="14" t="s">
        <v>83</v>
      </c>
      <c r="BK192" s="162">
        <f t="shared" si="17"/>
        <v>0</v>
      </c>
      <c r="BL192" s="14" t="s">
        <v>406</v>
      </c>
      <c r="BM192" s="161" t="s">
        <v>840</v>
      </c>
    </row>
    <row r="193" spans="1:65" s="2" customFormat="1" ht="24.2" customHeight="1">
      <c r="A193" s="26"/>
      <c r="B193" s="149"/>
      <c r="C193" s="150" t="s">
        <v>398</v>
      </c>
      <c r="D193" s="150" t="s">
        <v>146</v>
      </c>
      <c r="E193" s="151" t="s">
        <v>841</v>
      </c>
      <c r="F193" s="152" t="s">
        <v>842</v>
      </c>
      <c r="G193" s="153" t="s">
        <v>264</v>
      </c>
      <c r="H193" s="154">
        <v>6</v>
      </c>
      <c r="I193" s="155"/>
      <c r="J193" s="155"/>
      <c r="K193" s="156"/>
      <c r="L193" s="27"/>
      <c r="M193" s="157" t="s">
        <v>1</v>
      </c>
      <c r="N193" s="158" t="s">
        <v>37</v>
      </c>
      <c r="O193" s="159">
        <v>0</v>
      </c>
      <c r="P193" s="159">
        <f t="shared" si="9"/>
        <v>0</v>
      </c>
      <c r="Q193" s="159">
        <v>0</v>
      </c>
      <c r="R193" s="159">
        <f t="shared" si="10"/>
        <v>0</v>
      </c>
      <c r="S193" s="159">
        <v>0</v>
      </c>
      <c r="T193" s="160">
        <f t="shared" si="11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406</v>
      </c>
      <c r="AT193" s="161" t="s">
        <v>146</v>
      </c>
      <c r="AU193" s="161" t="s">
        <v>83</v>
      </c>
      <c r="AY193" s="14" t="s">
        <v>144</v>
      </c>
      <c r="BE193" s="162">
        <f t="shared" si="12"/>
        <v>0</v>
      </c>
      <c r="BF193" s="162">
        <f t="shared" si="13"/>
        <v>0</v>
      </c>
      <c r="BG193" s="162">
        <f t="shared" si="14"/>
        <v>0</v>
      </c>
      <c r="BH193" s="162">
        <f t="shared" si="15"/>
        <v>0</v>
      </c>
      <c r="BI193" s="162">
        <f t="shared" si="16"/>
        <v>0</v>
      </c>
      <c r="BJ193" s="14" t="s">
        <v>83</v>
      </c>
      <c r="BK193" s="162">
        <f t="shared" si="17"/>
        <v>0</v>
      </c>
      <c r="BL193" s="14" t="s">
        <v>406</v>
      </c>
      <c r="BM193" s="161" t="s">
        <v>843</v>
      </c>
    </row>
    <row r="194" spans="1:65" s="2" customFormat="1" ht="24.2" customHeight="1">
      <c r="A194" s="26"/>
      <c r="B194" s="149"/>
      <c r="C194" s="150" t="s">
        <v>402</v>
      </c>
      <c r="D194" s="150" t="s">
        <v>146</v>
      </c>
      <c r="E194" s="151" t="s">
        <v>844</v>
      </c>
      <c r="F194" s="152" t="s">
        <v>845</v>
      </c>
      <c r="G194" s="153" t="s">
        <v>264</v>
      </c>
      <c r="H194" s="154">
        <v>3</v>
      </c>
      <c r="I194" s="155"/>
      <c r="J194" s="155"/>
      <c r="K194" s="156"/>
      <c r="L194" s="27"/>
      <c r="M194" s="157" t="s">
        <v>1</v>
      </c>
      <c r="N194" s="158" t="s">
        <v>37</v>
      </c>
      <c r="O194" s="159">
        <v>0</v>
      </c>
      <c r="P194" s="159">
        <f t="shared" si="9"/>
        <v>0</v>
      </c>
      <c r="Q194" s="159">
        <v>0</v>
      </c>
      <c r="R194" s="159">
        <f t="shared" si="10"/>
        <v>0</v>
      </c>
      <c r="S194" s="159">
        <v>0</v>
      </c>
      <c r="T194" s="160">
        <f t="shared" si="11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406</v>
      </c>
      <c r="AT194" s="161" t="s">
        <v>146</v>
      </c>
      <c r="AU194" s="161" t="s">
        <v>83</v>
      </c>
      <c r="AY194" s="14" t="s">
        <v>144</v>
      </c>
      <c r="BE194" s="162">
        <f t="shared" si="12"/>
        <v>0</v>
      </c>
      <c r="BF194" s="162">
        <f t="shared" si="13"/>
        <v>0</v>
      </c>
      <c r="BG194" s="162">
        <f t="shared" si="14"/>
        <v>0</v>
      </c>
      <c r="BH194" s="162">
        <f t="shared" si="15"/>
        <v>0</v>
      </c>
      <c r="BI194" s="162">
        <f t="shared" si="16"/>
        <v>0</v>
      </c>
      <c r="BJ194" s="14" t="s">
        <v>83</v>
      </c>
      <c r="BK194" s="162">
        <f t="shared" si="17"/>
        <v>0</v>
      </c>
      <c r="BL194" s="14" t="s">
        <v>406</v>
      </c>
      <c r="BM194" s="161" t="s">
        <v>846</v>
      </c>
    </row>
    <row r="195" spans="1:65" s="2" customFormat="1" ht="16.5" customHeight="1">
      <c r="A195" s="26"/>
      <c r="B195" s="149"/>
      <c r="C195" s="150" t="s">
        <v>406</v>
      </c>
      <c r="D195" s="150" t="s">
        <v>146</v>
      </c>
      <c r="E195" s="151" t="s">
        <v>847</v>
      </c>
      <c r="F195" s="152" t="s">
        <v>848</v>
      </c>
      <c r="G195" s="153" t="s">
        <v>328</v>
      </c>
      <c r="H195" s="154">
        <v>105</v>
      </c>
      <c r="I195" s="155"/>
      <c r="J195" s="155"/>
      <c r="K195" s="156"/>
      <c r="L195" s="27"/>
      <c r="M195" s="157" t="s">
        <v>1</v>
      </c>
      <c r="N195" s="158" t="s">
        <v>37</v>
      </c>
      <c r="O195" s="159">
        <v>0</v>
      </c>
      <c r="P195" s="159">
        <f t="shared" si="9"/>
        <v>0</v>
      </c>
      <c r="Q195" s="159">
        <v>0</v>
      </c>
      <c r="R195" s="159">
        <f t="shared" si="10"/>
        <v>0</v>
      </c>
      <c r="S195" s="159">
        <v>0</v>
      </c>
      <c r="T195" s="160">
        <f t="shared" si="11"/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406</v>
      </c>
      <c r="AT195" s="161" t="s">
        <v>146</v>
      </c>
      <c r="AU195" s="161" t="s">
        <v>83</v>
      </c>
      <c r="AY195" s="14" t="s">
        <v>144</v>
      </c>
      <c r="BE195" s="162">
        <f t="shared" si="12"/>
        <v>0</v>
      </c>
      <c r="BF195" s="162">
        <f t="shared" si="13"/>
        <v>0</v>
      </c>
      <c r="BG195" s="162">
        <f t="shared" si="14"/>
        <v>0</v>
      </c>
      <c r="BH195" s="162">
        <f t="shared" si="15"/>
        <v>0</v>
      </c>
      <c r="BI195" s="162">
        <f t="shared" si="16"/>
        <v>0</v>
      </c>
      <c r="BJ195" s="14" t="s">
        <v>83</v>
      </c>
      <c r="BK195" s="162">
        <f t="shared" si="17"/>
        <v>0</v>
      </c>
      <c r="BL195" s="14" t="s">
        <v>406</v>
      </c>
      <c r="BM195" s="161" t="s">
        <v>849</v>
      </c>
    </row>
    <row r="196" spans="1:65" s="2" customFormat="1" ht="21.75" customHeight="1">
      <c r="A196" s="26"/>
      <c r="B196" s="149"/>
      <c r="C196" s="163" t="s">
        <v>410</v>
      </c>
      <c r="D196" s="163" t="s">
        <v>194</v>
      </c>
      <c r="E196" s="164" t="s">
        <v>850</v>
      </c>
      <c r="F196" s="165" t="s">
        <v>851</v>
      </c>
      <c r="G196" s="166" t="s">
        <v>328</v>
      </c>
      <c r="H196" s="167">
        <v>105</v>
      </c>
      <c r="I196" s="168"/>
      <c r="J196" s="168"/>
      <c r="K196" s="169"/>
      <c r="L196" s="170"/>
      <c r="M196" s="171" t="s">
        <v>1</v>
      </c>
      <c r="N196" s="172" t="s">
        <v>37</v>
      </c>
      <c r="O196" s="159">
        <v>0</v>
      </c>
      <c r="P196" s="159">
        <f t="shared" si="9"/>
        <v>0</v>
      </c>
      <c r="Q196" s="159">
        <v>0</v>
      </c>
      <c r="R196" s="159">
        <f t="shared" si="10"/>
        <v>0</v>
      </c>
      <c r="S196" s="159">
        <v>0</v>
      </c>
      <c r="T196" s="160">
        <f t="shared" si="11"/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724</v>
      </c>
      <c r="AT196" s="161" t="s">
        <v>194</v>
      </c>
      <c r="AU196" s="161" t="s">
        <v>83</v>
      </c>
      <c r="AY196" s="14" t="s">
        <v>144</v>
      </c>
      <c r="BE196" s="162">
        <f t="shared" si="12"/>
        <v>0</v>
      </c>
      <c r="BF196" s="162">
        <f t="shared" si="13"/>
        <v>0</v>
      </c>
      <c r="BG196" s="162">
        <f t="shared" si="14"/>
        <v>0</v>
      </c>
      <c r="BH196" s="162">
        <f t="shared" si="15"/>
        <v>0</v>
      </c>
      <c r="BI196" s="162">
        <f t="shared" si="16"/>
        <v>0</v>
      </c>
      <c r="BJ196" s="14" t="s">
        <v>83</v>
      </c>
      <c r="BK196" s="162">
        <f t="shared" si="17"/>
        <v>0</v>
      </c>
      <c r="BL196" s="14" t="s">
        <v>406</v>
      </c>
      <c r="BM196" s="161" t="s">
        <v>852</v>
      </c>
    </row>
    <row r="197" spans="1:65" s="2" customFormat="1" ht="16.5" customHeight="1">
      <c r="A197" s="26"/>
      <c r="B197" s="149"/>
      <c r="C197" s="150" t="s">
        <v>414</v>
      </c>
      <c r="D197" s="150" t="s">
        <v>146</v>
      </c>
      <c r="E197" s="151" t="s">
        <v>853</v>
      </c>
      <c r="F197" s="152" t="s">
        <v>854</v>
      </c>
      <c r="G197" s="153" t="s">
        <v>328</v>
      </c>
      <c r="H197" s="154">
        <v>110</v>
      </c>
      <c r="I197" s="155"/>
      <c r="J197" s="155"/>
      <c r="K197" s="156"/>
      <c r="L197" s="27"/>
      <c r="M197" s="157" t="s">
        <v>1</v>
      </c>
      <c r="N197" s="158" t="s">
        <v>37</v>
      </c>
      <c r="O197" s="159">
        <v>0</v>
      </c>
      <c r="P197" s="159">
        <f t="shared" si="9"/>
        <v>0</v>
      </c>
      <c r="Q197" s="159">
        <v>0</v>
      </c>
      <c r="R197" s="159">
        <f t="shared" si="10"/>
        <v>0</v>
      </c>
      <c r="S197" s="159">
        <v>0</v>
      </c>
      <c r="T197" s="160">
        <f t="shared" si="11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406</v>
      </c>
      <c r="AT197" s="161" t="s">
        <v>146</v>
      </c>
      <c r="AU197" s="161" t="s">
        <v>83</v>
      </c>
      <c r="AY197" s="14" t="s">
        <v>144</v>
      </c>
      <c r="BE197" s="162">
        <f t="shared" si="12"/>
        <v>0</v>
      </c>
      <c r="BF197" s="162">
        <f t="shared" si="13"/>
        <v>0</v>
      </c>
      <c r="BG197" s="162">
        <f t="shared" si="14"/>
        <v>0</v>
      </c>
      <c r="BH197" s="162">
        <f t="shared" si="15"/>
        <v>0</v>
      </c>
      <c r="BI197" s="162">
        <f t="shared" si="16"/>
        <v>0</v>
      </c>
      <c r="BJ197" s="14" t="s">
        <v>83</v>
      </c>
      <c r="BK197" s="162">
        <f t="shared" si="17"/>
        <v>0</v>
      </c>
      <c r="BL197" s="14" t="s">
        <v>406</v>
      </c>
      <c r="BM197" s="161" t="s">
        <v>855</v>
      </c>
    </row>
    <row r="198" spans="1:65" s="2" customFormat="1" ht="24.2" customHeight="1">
      <c r="A198" s="26"/>
      <c r="B198" s="149"/>
      <c r="C198" s="163" t="s">
        <v>418</v>
      </c>
      <c r="D198" s="163" t="s">
        <v>194</v>
      </c>
      <c r="E198" s="164" t="s">
        <v>856</v>
      </c>
      <c r="F198" s="165" t="s">
        <v>857</v>
      </c>
      <c r="G198" s="166" t="s">
        <v>328</v>
      </c>
      <c r="H198" s="167">
        <v>110</v>
      </c>
      <c r="I198" s="168"/>
      <c r="J198" s="168"/>
      <c r="K198" s="169"/>
      <c r="L198" s="170"/>
      <c r="M198" s="171" t="s">
        <v>1</v>
      </c>
      <c r="N198" s="172" t="s">
        <v>37</v>
      </c>
      <c r="O198" s="159">
        <v>0</v>
      </c>
      <c r="P198" s="159">
        <f t="shared" ref="P198:P213" si="18">O198*H198</f>
        <v>0</v>
      </c>
      <c r="Q198" s="159">
        <v>0</v>
      </c>
      <c r="R198" s="159">
        <f t="shared" ref="R198:R213" si="19">Q198*H198</f>
        <v>0</v>
      </c>
      <c r="S198" s="159">
        <v>0</v>
      </c>
      <c r="T198" s="160">
        <f t="shared" ref="T198:T213" si="20"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724</v>
      </c>
      <c r="AT198" s="161" t="s">
        <v>194</v>
      </c>
      <c r="AU198" s="161" t="s">
        <v>83</v>
      </c>
      <c r="AY198" s="14" t="s">
        <v>144</v>
      </c>
      <c r="BE198" s="162">
        <f t="shared" ref="BE198:BE213" si="21">IF(N198="základná",J198,0)</f>
        <v>0</v>
      </c>
      <c r="BF198" s="162">
        <f t="shared" ref="BF198:BF213" si="22">IF(N198="znížená",J198,0)</f>
        <v>0</v>
      </c>
      <c r="BG198" s="162">
        <f t="shared" ref="BG198:BG213" si="23">IF(N198="zákl. prenesená",J198,0)</f>
        <v>0</v>
      </c>
      <c r="BH198" s="162">
        <f t="shared" ref="BH198:BH213" si="24">IF(N198="zníž. prenesená",J198,0)</f>
        <v>0</v>
      </c>
      <c r="BI198" s="162">
        <f t="shared" ref="BI198:BI213" si="25">IF(N198="nulová",J198,0)</f>
        <v>0</v>
      </c>
      <c r="BJ198" s="14" t="s">
        <v>83</v>
      </c>
      <c r="BK198" s="162">
        <f t="shared" ref="BK198:BK213" si="26">ROUND(I198*H198,2)</f>
        <v>0</v>
      </c>
      <c r="BL198" s="14" t="s">
        <v>406</v>
      </c>
      <c r="BM198" s="161" t="s">
        <v>858</v>
      </c>
    </row>
    <row r="199" spans="1:65" s="2" customFormat="1" ht="16.5" customHeight="1">
      <c r="A199" s="26"/>
      <c r="B199" s="149"/>
      <c r="C199" s="150" t="s">
        <v>422</v>
      </c>
      <c r="D199" s="150" t="s">
        <v>146</v>
      </c>
      <c r="E199" s="151" t="s">
        <v>859</v>
      </c>
      <c r="F199" s="152" t="s">
        <v>860</v>
      </c>
      <c r="G199" s="153" t="s">
        <v>328</v>
      </c>
      <c r="H199" s="154">
        <v>25</v>
      </c>
      <c r="I199" s="155"/>
      <c r="J199" s="155"/>
      <c r="K199" s="156"/>
      <c r="L199" s="27"/>
      <c r="M199" s="157" t="s">
        <v>1</v>
      </c>
      <c r="N199" s="158" t="s">
        <v>37</v>
      </c>
      <c r="O199" s="159">
        <v>0</v>
      </c>
      <c r="P199" s="159">
        <f t="shared" si="18"/>
        <v>0</v>
      </c>
      <c r="Q199" s="159">
        <v>0</v>
      </c>
      <c r="R199" s="159">
        <f t="shared" si="19"/>
        <v>0</v>
      </c>
      <c r="S199" s="159">
        <v>0</v>
      </c>
      <c r="T199" s="160">
        <f t="shared" si="20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406</v>
      </c>
      <c r="AT199" s="161" t="s">
        <v>146</v>
      </c>
      <c r="AU199" s="161" t="s">
        <v>83</v>
      </c>
      <c r="AY199" s="14" t="s">
        <v>144</v>
      </c>
      <c r="BE199" s="162">
        <f t="shared" si="21"/>
        <v>0</v>
      </c>
      <c r="BF199" s="162">
        <f t="shared" si="22"/>
        <v>0</v>
      </c>
      <c r="BG199" s="162">
        <f t="shared" si="23"/>
        <v>0</v>
      </c>
      <c r="BH199" s="162">
        <f t="shared" si="24"/>
        <v>0</v>
      </c>
      <c r="BI199" s="162">
        <f t="shared" si="25"/>
        <v>0</v>
      </c>
      <c r="BJ199" s="14" t="s">
        <v>83</v>
      </c>
      <c r="BK199" s="162">
        <f t="shared" si="26"/>
        <v>0</v>
      </c>
      <c r="BL199" s="14" t="s">
        <v>406</v>
      </c>
      <c r="BM199" s="161" t="s">
        <v>861</v>
      </c>
    </row>
    <row r="200" spans="1:65" s="2" customFormat="1" ht="21.75" customHeight="1">
      <c r="A200" s="26"/>
      <c r="B200" s="149"/>
      <c r="C200" s="163" t="s">
        <v>426</v>
      </c>
      <c r="D200" s="163" t="s">
        <v>194</v>
      </c>
      <c r="E200" s="164" t="s">
        <v>862</v>
      </c>
      <c r="F200" s="165" t="s">
        <v>863</v>
      </c>
      <c r="G200" s="166" t="s">
        <v>328</v>
      </c>
      <c r="H200" s="167">
        <v>25</v>
      </c>
      <c r="I200" s="168"/>
      <c r="J200" s="168"/>
      <c r="K200" s="169"/>
      <c r="L200" s="170"/>
      <c r="M200" s="171" t="s">
        <v>1</v>
      </c>
      <c r="N200" s="172" t="s">
        <v>37</v>
      </c>
      <c r="O200" s="159">
        <v>0</v>
      </c>
      <c r="P200" s="159">
        <f t="shared" si="18"/>
        <v>0</v>
      </c>
      <c r="Q200" s="159">
        <v>0</v>
      </c>
      <c r="R200" s="159">
        <f t="shared" si="19"/>
        <v>0</v>
      </c>
      <c r="S200" s="159">
        <v>0</v>
      </c>
      <c r="T200" s="160">
        <f t="shared" si="20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724</v>
      </c>
      <c r="AT200" s="161" t="s">
        <v>194</v>
      </c>
      <c r="AU200" s="161" t="s">
        <v>83</v>
      </c>
      <c r="AY200" s="14" t="s">
        <v>144</v>
      </c>
      <c r="BE200" s="162">
        <f t="shared" si="21"/>
        <v>0</v>
      </c>
      <c r="BF200" s="162">
        <f t="shared" si="22"/>
        <v>0</v>
      </c>
      <c r="BG200" s="162">
        <f t="shared" si="23"/>
        <v>0</v>
      </c>
      <c r="BH200" s="162">
        <f t="shared" si="24"/>
        <v>0</v>
      </c>
      <c r="BI200" s="162">
        <f t="shared" si="25"/>
        <v>0</v>
      </c>
      <c r="BJ200" s="14" t="s">
        <v>83</v>
      </c>
      <c r="BK200" s="162">
        <f t="shared" si="26"/>
        <v>0</v>
      </c>
      <c r="BL200" s="14" t="s">
        <v>406</v>
      </c>
      <c r="BM200" s="161" t="s">
        <v>864</v>
      </c>
    </row>
    <row r="201" spans="1:65" s="2" customFormat="1" ht="16.5" customHeight="1">
      <c r="A201" s="26"/>
      <c r="B201" s="149"/>
      <c r="C201" s="150" t="s">
        <v>430</v>
      </c>
      <c r="D201" s="150" t="s">
        <v>146</v>
      </c>
      <c r="E201" s="151" t="s">
        <v>865</v>
      </c>
      <c r="F201" s="152" t="s">
        <v>866</v>
      </c>
      <c r="G201" s="153" t="s">
        <v>328</v>
      </c>
      <c r="H201" s="154">
        <v>165</v>
      </c>
      <c r="I201" s="155"/>
      <c r="J201" s="155"/>
      <c r="K201" s="156"/>
      <c r="L201" s="27"/>
      <c r="M201" s="157" t="s">
        <v>1</v>
      </c>
      <c r="N201" s="158" t="s">
        <v>37</v>
      </c>
      <c r="O201" s="159">
        <v>0</v>
      </c>
      <c r="P201" s="159">
        <f t="shared" si="18"/>
        <v>0</v>
      </c>
      <c r="Q201" s="159">
        <v>0</v>
      </c>
      <c r="R201" s="159">
        <f t="shared" si="19"/>
        <v>0</v>
      </c>
      <c r="S201" s="159">
        <v>0</v>
      </c>
      <c r="T201" s="160">
        <f t="shared" si="20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406</v>
      </c>
      <c r="AT201" s="161" t="s">
        <v>146</v>
      </c>
      <c r="AU201" s="161" t="s">
        <v>83</v>
      </c>
      <c r="AY201" s="14" t="s">
        <v>144</v>
      </c>
      <c r="BE201" s="162">
        <f t="shared" si="21"/>
        <v>0</v>
      </c>
      <c r="BF201" s="162">
        <f t="shared" si="22"/>
        <v>0</v>
      </c>
      <c r="BG201" s="162">
        <f t="shared" si="23"/>
        <v>0</v>
      </c>
      <c r="BH201" s="162">
        <f t="shared" si="24"/>
        <v>0</v>
      </c>
      <c r="BI201" s="162">
        <f t="shared" si="25"/>
        <v>0</v>
      </c>
      <c r="BJ201" s="14" t="s">
        <v>83</v>
      </c>
      <c r="BK201" s="162">
        <f t="shared" si="26"/>
        <v>0</v>
      </c>
      <c r="BL201" s="14" t="s">
        <v>406</v>
      </c>
      <c r="BM201" s="161" t="s">
        <v>867</v>
      </c>
    </row>
    <row r="202" spans="1:65" s="2" customFormat="1" ht="21.75" customHeight="1">
      <c r="A202" s="26"/>
      <c r="B202" s="149"/>
      <c r="C202" s="163" t="s">
        <v>434</v>
      </c>
      <c r="D202" s="163" t="s">
        <v>194</v>
      </c>
      <c r="E202" s="164" t="s">
        <v>868</v>
      </c>
      <c r="F202" s="165" t="s">
        <v>869</v>
      </c>
      <c r="G202" s="166" t="s">
        <v>328</v>
      </c>
      <c r="H202" s="167">
        <v>165</v>
      </c>
      <c r="I202" s="168"/>
      <c r="J202" s="168"/>
      <c r="K202" s="169"/>
      <c r="L202" s="170"/>
      <c r="M202" s="171" t="s">
        <v>1</v>
      </c>
      <c r="N202" s="172" t="s">
        <v>37</v>
      </c>
      <c r="O202" s="159">
        <v>0</v>
      </c>
      <c r="P202" s="159">
        <f t="shared" si="18"/>
        <v>0</v>
      </c>
      <c r="Q202" s="159">
        <v>0</v>
      </c>
      <c r="R202" s="159">
        <f t="shared" si="19"/>
        <v>0</v>
      </c>
      <c r="S202" s="159">
        <v>0</v>
      </c>
      <c r="T202" s="160">
        <f t="shared" si="20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724</v>
      </c>
      <c r="AT202" s="161" t="s">
        <v>194</v>
      </c>
      <c r="AU202" s="161" t="s">
        <v>83</v>
      </c>
      <c r="AY202" s="14" t="s">
        <v>144</v>
      </c>
      <c r="BE202" s="162">
        <f t="shared" si="21"/>
        <v>0</v>
      </c>
      <c r="BF202" s="162">
        <f t="shared" si="22"/>
        <v>0</v>
      </c>
      <c r="BG202" s="162">
        <f t="shared" si="23"/>
        <v>0</v>
      </c>
      <c r="BH202" s="162">
        <f t="shared" si="24"/>
        <v>0</v>
      </c>
      <c r="BI202" s="162">
        <f t="shared" si="25"/>
        <v>0</v>
      </c>
      <c r="BJ202" s="14" t="s">
        <v>83</v>
      </c>
      <c r="BK202" s="162">
        <f t="shared" si="26"/>
        <v>0</v>
      </c>
      <c r="BL202" s="14" t="s">
        <v>406</v>
      </c>
      <c r="BM202" s="161" t="s">
        <v>870</v>
      </c>
    </row>
    <row r="203" spans="1:65" s="2" customFormat="1" ht="24.2" customHeight="1">
      <c r="A203" s="26"/>
      <c r="B203" s="149"/>
      <c r="C203" s="150" t="s">
        <v>438</v>
      </c>
      <c r="D203" s="150" t="s">
        <v>146</v>
      </c>
      <c r="E203" s="151" t="s">
        <v>871</v>
      </c>
      <c r="F203" s="152" t="s">
        <v>872</v>
      </c>
      <c r="G203" s="153" t="s">
        <v>328</v>
      </c>
      <c r="H203" s="154">
        <v>320</v>
      </c>
      <c r="I203" s="155"/>
      <c r="J203" s="155"/>
      <c r="K203" s="156"/>
      <c r="L203" s="27"/>
      <c r="M203" s="157" t="s">
        <v>1</v>
      </c>
      <c r="N203" s="158" t="s">
        <v>37</v>
      </c>
      <c r="O203" s="159">
        <v>0</v>
      </c>
      <c r="P203" s="159">
        <f t="shared" si="18"/>
        <v>0</v>
      </c>
      <c r="Q203" s="159">
        <v>0</v>
      </c>
      <c r="R203" s="159">
        <f t="shared" si="19"/>
        <v>0</v>
      </c>
      <c r="S203" s="159">
        <v>0</v>
      </c>
      <c r="T203" s="160">
        <f t="shared" si="20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406</v>
      </c>
      <c r="AT203" s="161" t="s">
        <v>146</v>
      </c>
      <c r="AU203" s="161" t="s">
        <v>83</v>
      </c>
      <c r="AY203" s="14" t="s">
        <v>144</v>
      </c>
      <c r="BE203" s="162">
        <f t="shared" si="21"/>
        <v>0</v>
      </c>
      <c r="BF203" s="162">
        <f t="shared" si="22"/>
        <v>0</v>
      </c>
      <c r="BG203" s="162">
        <f t="shared" si="23"/>
        <v>0</v>
      </c>
      <c r="BH203" s="162">
        <f t="shared" si="24"/>
        <v>0</v>
      </c>
      <c r="BI203" s="162">
        <f t="shared" si="25"/>
        <v>0</v>
      </c>
      <c r="BJ203" s="14" t="s">
        <v>83</v>
      </c>
      <c r="BK203" s="162">
        <f t="shared" si="26"/>
        <v>0</v>
      </c>
      <c r="BL203" s="14" t="s">
        <v>406</v>
      </c>
      <c r="BM203" s="161" t="s">
        <v>873</v>
      </c>
    </row>
    <row r="204" spans="1:65" s="2" customFormat="1" ht="24.2" customHeight="1">
      <c r="A204" s="26"/>
      <c r="B204" s="149"/>
      <c r="C204" s="163" t="s">
        <v>442</v>
      </c>
      <c r="D204" s="163" t="s">
        <v>194</v>
      </c>
      <c r="E204" s="164" t="s">
        <v>874</v>
      </c>
      <c r="F204" s="165" t="s">
        <v>875</v>
      </c>
      <c r="G204" s="166" t="s">
        <v>328</v>
      </c>
      <c r="H204" s="167">
        <v>310</v>
      </c>
      <c r="I204" s="168"/>
      <c r="J204" s="168"/>
      <c r="K204" s="169"/>
      <c r="L204" s="170"/>
      <c r="M204" s="171" t="s">
        <v>1</v>
      </c>
      <c r="N204" s="172" t="s">
        <v>37</v>
      </c>
      <c r="O204" s="159">
        <v>0</v>
      </c>
      <c r="P204" s="159">
        <f t="shared" si="18"/>
        <v>0</v>
      </c>
      <c r="Q204" s="159">
        <v>0</v>
      </c>
      <c r="R204" s="159">
        <f t="shared" si="19"/>
        <v>0</v>
      </c>
      <c r="S204" s="159">
        <v>0</v>
      </c>
      <c r="T204" s="160">
        <f t="shared" si="20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724</v>
      </c>
      <c r="AT204" s="161" t="s">
        <v>194</v>
      </c>
      <c r="AU204" s="161" t="s">
        <v>83</v>
      </c>
      <c r="AY204" s="14" t="s">
        <v>144</v>
      </c>
      <c r="BE204" s="162">
        <f t="shared" si="21"/>
        <v>0</v>
      </c>
      <c r="BF204" s="162">
        <f t="shared" si="22"/>
        <v>0</v>
      </c>
      <c r="BG204" s="162">
        <f t="shared" si="23"/>
        <v>0</v>
      </c>
      <c r="BH204" s="162">
        <f t="shared" si="24"/>
        <v>0</v>
      </c>
      <c r="BI204" s="162">
        <f t="shared" si="25"/>
        <v>0</v>
      </c>
      <c r="BJ204" s="14" t="s">
        <v>83</v>
      </c>
      <c r="BK204" s="162">
        <f t="shared" si="26"/>
        <v>0</v>
      </c>
      <c r="BL204" s="14" t="s">
        <v>406</v>
      </c>
      <c r="BM204" s="161" t="s">
        <v>876</v>
      </c>
    </row>
    <row r="205" spans="1:65" s="2" customFormat="1" ht="24.2" customHeight="1">
      <c r="A205" s="26"/>
      <c r="B205" s="149"/>
      <c r="C205" s="163" t="s">
        <v>446</v>
      </c>
      <c r="D205" s="163" t="s">
        <v>194</v>
      </c>
      <c r="E205" s="164" t="s">
        <v>877</v>
      </c>
      <c r="F205" s="165" t="s">
        <v>878</v>
      </c>
      <c r="G205" s="166" t="s">
        <v>328</v>
      </c>
      <c r="H205" s="167">
        <v>10</v>
      </c>
      <c r="I205" s="168"/>
      <c r="J205" s="168"/>
      <c r="K205" s="169"/>
      <c r="L205" s="170"/>
      <c r="M205" s="171" t="s">
        <v>1</v>
      </c>
      <c r="N205" s="172" t="s">
        <v>37</v>
      </c>
      <c r="O205" s="159">
        <v>0</v>
      </c>
      <c r="P205" s="159">
        <f t="shared" si="18"/>
        <v>0</v>
      </c>
      <c r="Q205" s="159">
        <v>0</v>
      </c>
      <c r="R205" s="159">
        <f t="shared" si="19"/>
        <v>0</v>
      </c>
      <c r="S205" s="159">
        <v>0</v>
      </c>
      <c r="T205" s="160">
        <f t="shared" si="20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724</v>
      </c>
      <c r="AT205" s="161" t="s">
        <v>194</v>
      </c>
      <c r="AU205" s="161" t="s">
        <v>83</v>
      </c>
      <c r="AY205" s="14" t="s">
        <v>144</v>
      </c>
      <c r="BE205" s="162">
        <f t="shared" si="21"/>
        <v>0</v>
      </c>
      <c r="BF205" s="162">
        <f t="shared" si="22"/>
        <v>0</v>
      </c>
      <c r="BG205" s="162">
        <f t="shared" si="23"/>
        <v>0</v>
      </c>
      <c r="BH205" s="162">
        <f t="shared" si="24"/>
        <v>0</v>
      </c>
      <c r="BI205" s="162">
        <f t="shared" si="25"/>
        <v>0</v>
      </c>
      <c r="BJ205" s="14" t="s">
        <v>83</v>
      </c>
      <c r="BK205" s="162">
        <f t="shared" si="26"/>
        <v>0</v>
      </c>
      <c r="BL205" s="14" t="s">
        <v>406</v>
      </c>
      <c r="BM205" s="161" t="s">
        <v>879</v>
      </c>
    </row>
    <row r="206" spans="1:65" s="2" customFormat="1" ht="24.2" customHeight="1">
      <c r="A206" s="26"/>
      <c r="B206" s="149"/>
      <c r="C206" s="150" t="s">
        <v>450</v>
      </c>
      <c r="D206" s="150" t="s">
        <v>146</v>
      </c>
      <c r="E206" s="151" t="s">
        <v>880</v>
      </c>
      <c r="F206" s="152" t="s">
        <v>881</v>
      </c>
      <c r="G206" s="153" t="s">
        <v>328</v>
      </c>
      <c r="H206" s="154">
        <v>80</v>
      </c>
      <c r="I206" s="155"/>
      <c r="J206" s="155"/>
      <c r="K206" s="156"/>
      <c r="L206" s="27"/>
      <c r="M206" s="157" t="s">
        <v>1</v>
      </c>
      <c r="N206" s="158" t="s">
        <v>37</v>
      </c>
      <c r="O206" s="159">
        <v>0</v>
      </c>
      <c r="P206" s="159">
        <f t="shared" si="18"/>
        <v>0</v>
      </c>
      <c r="Q206" s="159">
        <v>0</v>
      </c>
      <c r="R206" s="159">
        <f t="shared" si="19"/>
        <v>0</v>
      </c>
      <c r="S206" s="159">
        <v>0</v>
      </c>
      <c r="T206" s="160">
        <f t="shared" si="20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406</v>
      </c>
      <c r="AT206" s="161" t="s">
        <v>146</v>
      </c>
      <c r="AU206" s="161" t="s">
        <v>83</v>
      </c>
      <c r="AY206" s="14" t="s">
        <v>144</v>
      </c>
      <c r="BE206" s="162">
        <f t="shared" si="21"/>
        <v>0</v>
      </c>
      <c r="BF206" s="162">
        <f t="shared" si="22"/>
        <v>0</v>
      </c>
      <c r="BG206" s="162">
        <f t="shared" si="23"/>
        <v>0</v>
      </c>
      <c r="BH206" s="162">
        <f t="shared" si="24"/>
        <v>0</v>
      </c>
      <c r="BI206" s="162">
        <f t="shared" si="25"/>
        <v>0</v>
      </c>
      <c r="BJ206" s="14" t="s">
        <v>83</v>
      </c>
      <c r="BK206" s="162">
        <f t="shared" si="26"/>
        <v>0</v>
      </c>
      <c r="BL206" s="14" t="s">
        <v>406</v>
      </c>
      <c r="BM206" s="161" t="s">
        <v>882</v>
      </c>
    </row>
    <row r="207" spans="1:65" s="2" customFormat="1" ht="24.2" customHeight="1">
      <c r="A207" s="26"/>
      <c r="B207" s="149"/>
      <c r="C207" s="163" t="s">
        <v>454</v>
      </c>
      <c r="D207" s="163" t="s">
        <v>194</v>
      </c>
      <c r="E207" s="164" t="s">
        <v>883</v>
      </c>
      <c r="F207" s="165" t="s">
        <v>884</v>
      </c>
      <c r="G207" s="166" t="s">
        <v>328</v>
      </c>
      <c r="H207" s="167">
        <v>80</v>
      </c>
      <c r="I207" s="168"/>
      <c r="J207" s="168"/>
      <c r="K207" s="169"/>
      <c r="L207" s="170"/>
      <c r="M207" s="171" t="s">
        <v>1</v>
      </c>
      <c r="N207" s="172" t="s">
        <v>37</v>
      </c>
      <c r="O207" s="159">
        <v>0</v>
      </c>
      <c r="P207" s="159">
        <f t="shared" si="18"/>
        <v>0</v>
      </c>
      <c r="Q207" s="159">
        <v>0</v>
      </c>
      <c r="R207" s="159">
        <f t="shared" si="19"/>
        <v>0</v>
      </c>
      <c r="S207" s="159">
        <v>0</v>
      </c>
      <c r="T207" s="160">
        <f t="shared" si="20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724</v>
      </c>
      <c r="AT207" s="161" t="s">
        <v>194</v>
      </c>
      <c r="AU207" s="161" t="s">
        <v>83</v>
      </c>
      <c r="AY207" s="14" t="s">
        <v>144</v>
      </c>
      <c r="BE207" s="162">
        <f t="shared" si="21"/>
        <v>0</v>
      </c>
      <c r="BF207" s="162">
        <f t="shared" si="22"/>
        <v>0</v>
      </c>
      <c r="BG207" s="162">
        <f t="shared" si="23"/>
        <v>0</v>
      </c>
      <c r="BH207" s="162">
        <f t="shared" si="24"/>
        <v>0</v>
      </c>
      <c r="BI207" s="162">
        <f t="shared" si="25"/>
        <v>0</v>
      </c>
      <c r="BJ207" s="14" t="s">
        <v>83</v>
      </c>
      <c r="BK207" s="162">
        <f t="shared" si="26"/>
        <v>0</v>
      </c>
      <c r="BL207" s="14" t="s">
        <v>406</v>
      </c>
      <c r="BM207" s="161" t="s">
        <v>885</v>
      </c>
    </row>
    <row r="208" spans="1:65" s="2" customFormat="1" ht="24.2" customHeight="1">
      <c r="A208" s="26"/>
      <c r="B208" s="149"/>
      <c r="C208" s="150" t="s">
        <v>458</v>
      </c>
      <c r="D208" s="150" t="s">
        <v>146</v>
      </c>
      <c r="E208" s="151" t="s">
        <v>886</v>
      </c>
      <c r="F208" s="152" t="s">
        <v>887</v>
      </c>
      <c r="G208" s="153" t="s">
        <v>328</v>
      </c>
      <c r="H208" s="154">
        <v>15</v>
      </c>
      <c r="I208" s="155"/>
      <c r="J208" s="155"/>
      <c r="K208" s="156"/>
      <c r="L208" s="27"/>
      <c r="M208" s="157" t="s">
        <v>1</v>
      </c>
      <c r="N208" s="158" t="s">
        <v>37</v>
      </c>
      <c r="O208" s="159">
        <v>0</v>
      </c>
      <c r="P208" s="159">
        <f t="shared" si="18"/>
        <v>0</v>
      </c>
      <c r="Q208" s="159">
        <v>0</v>
      </c>
      <c r="R208" s="159">
        <f t="shared" si="19"/>
        <v>0</v>
      </c>
      <c r="S208" s="159">
        <v>0</v>
      </c>
      <c r="T208" s="160">
        <f t="shared" si="20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406</v>
      </c>
      <c r="AT208" s="161" t="s">
        <v>146</v>
      </c>
      <c r="AU208" s="161" t="s">
        <v>83</v>
      </c>
      <c r="AY208" s="14" t="s">
        <v>144</v>
      </c>
      <c r="BE208" s="162">
        <f t="shared" si="21"/>
        <v>0</v>
      </c>
      <c r="BF208" s="162">
        <f t="shared" si="22"/>
        <v>0</v>
      </c>
      <c r="BG208" s="162">
        <f t="shared" si="23"/>
        <v>0</v>
      </c>
      <c r="BH208" s="162">
        <f t="shared" si="24"/>
        <v>0</v>
      </c>
      <c r="BI208" s="162">
        <f t="shared" si="25"/>
        <v>0</v>
      </c>
      <c r="BJ208" s="14" t="s">
        <v>83</v>
      </c>
      <c r="BK208" s="162">
        <f t="shared" si="26"/>
        <v>0</v>
      </c>
      <c r="BL208" s="14" t="s">
        <v>406</v>
      </c>
      <c r="BM208" s="161" t="s">
        <v>888</v>
      </c>
    </row>
    <row r="209" spans="1:65" s="2" customFormat="1" ht="24.2" customHeight="1">
      <c r="A209" s="26"/>
      <c r="B209" s="149"/>
      <c r="C209" s="163" t="s">
        <v>462</v>
      </c>
      <c r="D209" s="163" t="s">
        <v>194</v>
      </c>
      <c r="E209" s="164" t="s">
        <v>889</v>
      </c>
      <c r="F209" s="165" t="s">
        <v>890</v>
      </c>
      <c r="G209" s="166" t="s">
        <v>328</v>
      </c>
      <c r="H209" s="167">
        <v>15</v>
      </c>
      <c r="I209" s="168"/>
      <c r="J209" s="168"/>
      <c r="K209" s="169"/>
      <c r="L209" s="170"/>
      <c r="M209" s="171" t="s">
        <v>1</v>
      </c>
      <c r="N209" s="172" t="s">
        <v>37</v>
      </c>
      <c r="O209" s="159">
        <v>0</v>
      </c>
      <c r="P209" s="159">
        <f t="shared" si="18"/>
        <v>0</v>
      </c>
      <c r="Q209" s="159">
        <v>0</v>
      </c>
      <c r="R209" s="159">
        <f t="shared" si="19"/>
        <v>0</v>
      </c>
      <c r="S209" s="159">
        <v>0</v>
      </c>
      <c r="T209" s="160">
        <f t="shared" si="20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724</v>
      </c>
      <c r="AT209" s="161" t="s">
        <v>194</v>
      </c>
      <c r="AU209" s="161" t="s">
        <v>83</v>
      </c>
      <c r="AY209" s="14" t="s">
        <v>144</v>
      </c>
      <c r="BE209" s="162">
        <f t="shared" si="21"/>
        <v>0</v>
      </c>
      <c r="BF209" s="162">
        <f t="shared" si="22"/>
        <v>0</v>
      </c>
      <c r="BG209" s="162">
        <f t="shared" si="23"/>
        <v>0</v>
      </c>
      <c r="BH209" s="162">
        <f t="shared" si="24"/>
        <v>0</v>
      </c>
      <c r="BI209" s="162">
        <f t="shared" si="25"/>
        <v>0</v>
      </c>
      <c r="BJ209" s="14" t="s">
        <v>83</v>
      </c>
      <c r="BK209" s="162">
        <f t="shared" si="26"/>
        <v>0</v>
      </c>
      <c r="BL209" s="14" t="s">
        <v>406</v>
      </c>
      <c r="BM209" s="161" t="s">
        <v>891</v>
      </c>
    </row>
    <row r="210" spans="1:65" s="2" customFormat="1" ht="24.2" customHeight="1">
      <c r="A210" s="26"/>
      <c r="B210" s="149"/>
      <c r="C210" s="150" t="s">
        <v>466</v>
      </c>
      <c r="D210" s="150" t="s">
        <v>146</v>
      </c>
      <c r="E210" s="151" t="s">
        <v>892</v>
      </c>
      <c r="F210" s="152" t="s">
        <v>893</v>
      </c>
      <c r="G210" s="153" t="s">
        <v>328</v>
      </c>
      <c r="H210" s="154">
        <v>70</v>
      </c>
      <c r="I210" s="155"/>
      <c r="J210" s="155"/>
      <c r="K210" s="156"/>
      <c r="L210" s="27"/>
      <c r="M210" s="157" t="s">
        <v>1</v>
      </c>
      <c r="N210" s="158" t="s">
        <v>37</v>
      </c>
      <c r="O210" s="159">
        <v>0</v>
      </c>
      <c r="P210" s="159">
        <f t="shared" si="18"/>
        <v>0</v>
      </c>
      <c r="Q210" s="159">
        <v>0</v>
      </c>
      <c r="R210" s="159">
        <f t="shared" si="19"/>
        <v>0</v>
      </c>
      <c r="S210" s="159">
        <v>0</v>
      </c>
      <c r="T210" s="160">
        <f t="shared" si="20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406</v>
      </c>
      <c r="AT210" s="161" t="s">
        <v>146</v>
      </c>
      <c r="AU210" s="161" t="s">
        <v>83</v>
      </c>
      <c r="AY210" s="14" t="s">
        <v>144</v>
      </c>
      <c r="BE210" s="162">
        <f t="shared" si="21"/>
        <v>0</v>
      </c>
      <c r="BF210" s="162">
        <f t="shared" si="22"/>
        <v>0</v>
      </c>
      <c r="BG210" s="162">
        <f t="shared" si="23"/>
        <v>0</v>
      </c>
      <c r="BH210" s="162">
        <f t="shared" si="24"/>
        <v>0</v>
      </c>
      <c r="BI210" s="162">
        <f t="shared" si="25"/>
        <v>0</v>
      </c>
      <c r="BJ210" s="14" t="s">
        <v>83</v>
      </c>
      <c r="BK210" s="162">
        <f t="shared" si="26"/>
        <v>0</v>
      </c>
      <c r="BL210" s="14" t="s">
        <v>406</v>
      </c>
      <c r="BM210" s="161" t="s">
        <v>894</v>
      </c>
    </row>
    <row r="211" spans="1:65" s="2" customFormat="1" ht="24.2" customHeight="1">
      <c r="A211" s="26"/>
      <c r="B211" s="149"/>
      <c r="C211" s="163" t="s">
        <v>472</v>
      </c>
      <c r="D211" s="163" t="s">
        <v>194</v>
      </c>
      <c r="E211" s="164" t="s">
        <v>895</v>
      </c>
      <c r="F211" s="165" t="s">
        <v>896</v>
      </c>
      <c r="G211" s="166" t="s">
        <v>328</v>
      </c>
      <c r="H211" s="167">
        <v>70</v>
      </c>
      <c r="I211" s="168"/>
      <c r="J211" s="168"/>
      <c r="K211" s="169"/>
      <c r="L211" s="170"/>
      <c r="M211" s="171" t="s">
        <v>1</v>
      </c>
      <c r="N211" s="172" t="s">
        <v>37</v>
      </c>
      <c r="O211" s="159">
        <v>0</v>
      </c>
      <c r="P211" s="159">
        <f t="shared" si="18"/>
        <v>0</v>
      </c>
      <c r="Q211" s="159">
        <v>0</v>
      </c>
      <c r="R211" s="159">
        <f t="shared" si="19"/>
        <v>0</v>
      </c>
      <c r="S211" s="159">
        <v>0</v>
      </c>
      <c r="T211" s="160">
        <f t="shared" si="20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724</v>
      </c>
      <c r="AT211" s="161" t="s">
        <v>194</v>
      </c>
      <c r="AU211" s="161" t="s">
        <v>83</v>
      </c>
      <c r="AY211" s="14" t="s">
        <v>144</v>
      </c>
      <c r="BE211" s="162">
        <f t="shared" si="21"/>
        <v>0</v>
      </c>
      <c r="BF211" s="162">
        <f t="shared" si="22"/>
        <v>0</v>
      </c>
      <c r="BG211" s="162">
        <f t="shared" si="23"/>
        <v>0</v>
      </c>
      <c r="BH211" s="162">
        <f t="shared" si="24"/>
        <v>0</v>
      </c>
      <c r="BI211" s="162">
        <f t="shared" si="25"/>
        <v>0</v>
      </c>
      <c r="BJ211" s="14" t="s">
        <v>83</v>
      </c>
      <c r="BK211" s="162">
        <f t="shared" si="26"/>
        <v>0</v>
      </c>
      <c r="BL211" s="14" t="s">
        <v>406</v>
      </c>
      <c r="BM211" s="161" t="s">
        <v>897</v>
      </c>
    </row>
    <row r="212" spans="1:65" s="2" customFormat="1" ht="24.2" customHeight="1">
      <c r="A212" s="26"/>
      <c r="B212" s="149"/>
      <c r="C212" s="150" t="s">
        <v>480</v>
      </c>
      <c r="D212" s="150" t="s">
        <v>146</v>
      </c>
      <c r="E212" s="151" t="s">
        <v>898</v>
      </c>
      <c r="F212" s="152" t="s">
        <v>899</v>
      </c>
      <c r="G212" s="153" t="s">
        <v>328</v>
      </c>
      <c r="H212" s="154">
        <v>40</v>
      </c>
      <c r="I212" s="155"/>
      <c r="J212" s="155"/>
      <c r="K212" s="156"/>
      <c r="L212" s="27"/>
      <c r="M212" s="157" t="s">
        <v>1</v>
      </c>
      <c r="N212" s="158" t="s">
        <v>37</v>
      </c>
      <c r="O212" s="159">
        <v>0</v>
      </c>
      <c r="P212" s="159">
        <f t="shared" si="18"/>
        <v>0</v>
      </c>
      <c r="Q212" s="159">
        <v>0</v>
      </c>
      <c r="R212" s="159">
        <f t="shared" si="19"/>
        <v>0</v>
      </c>
      <c r="S212" s="159">
        <v>0</v>
      </c>
      <c r="T212" s="160">
        <f t="shared" si="20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406</v>
      </c>
      <c r="AT212" s="161" t="s">
        <v>146</v>
      </c>
      <c r="AU212" s="161" t="s">
        <v>83</v>
      </c>
      <c r="AY212" s="14" t="s">
        <v>144</v>
      </c>
      <c r="BE212" s="162">
        <f t="shared" si="21"/>
        <v>0</v>
      </c>
      <c r="BF212" s="162">
        <f t="shared" si="22"/>
        <v>0</v>
      </c>
      <c r="BG212" s="162">
        <f t="shared" si="23"/>
        <v>0</v>
      </c>
      <c r="BH212" s="162">
        <f t="shared" si="24"/>
        <v>0</v>
      </c>
      <c r="BI212" s="162">
        <f t="shared" si="25"/>
        <v>0</v>
      </c>
      <c r="BJ212" s="14" t="s">
        <v>83</v>
      </c>
      <c r="BK212" s="162">
        <f t="shared" si="26"/>
        <v>0</v>
      </c>
      <c r="BL212" s="14" t="s">
        <v>406</v>
      </c>
      <c r="BM212" s="161" t="s">
        <v>900</v>
      </c>
    </row>
    <row r="213" spans="1:65" s="2" customFormat="1" ht="24.2" customHeight="1">
      <c r="A213" s="26"/>
      <c r="B213" s="149"/>
      <c r="C213" s="163" t="s">
        <v>483</v>
      </c>
      <c r="D213" s="163" t="s">
        <v>194</v>
      </c>
      <c r="E213" s="164" t="s">
        <v>901</v>
      </c>
      <c r="F213" s="165" t="s">
        <v>902</v>
      </c>
      <c r="G213" s="166" t="s">
        <v>328</v>
      </c>
      <c r="H213" s="167">
        <v>40</v>
      </c>
      <c r="I213" s="168"/>
      <c r="J213" s="168"/>
      <c r="K213" s="169"/>
      <c r="L213" s="170"/>
      <c r="M213" s="171" t="s">
        <v>1</v>
      </c>
      <c r="N213" s="172" t="s">
        <v>37</v>
      </c>
      <c r="O213" s="159">
        <v>0</v>
      </c>
      <c r="P213" s="159">
        <f t="shared" si="18"/>
        <v>0</v>
      </c>
      <c r="Q213" s="159">
        <v>0</v>
      </c>
      <c r="R213" s="159">
        <f t="shared" si="19"/>
        <v>0</v>
      </c>
      <c r="S213" s="159">
        <v>0</v>
      </c>
      <c r="T213" s="160">
        <f t="shared" si="20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724</v>
      </c>
      <c r="AT213" s="161" t="s">
        <v>194</v>
      </c>
      <c r="AU213" s="161" t="s">
        <v>83</v>
      </c>
      <c r="AY213" s="14" t="s">
        <v>144</v>
      </c>
      <c r="BE213" s="162">
        <f t="shared" si="21"/>
        <v>0</v>
      </c>
      <c r="BF213" s="162">
        <f t="shared" si="22"/>
        <v>0</v>
      </c>
      <c r="BG213" s="162">
        <f t="shared" si="23"/>
        <v>0</v>
      </c>
      <c r="BH213" s="162">
        <f t="shared" si="24"/>
        <v>0</v>
      </c>
      <c r="BI213" s="162">
        <f t="shared" si="25"/>
        <v>0</v>
      </c>
      <c r="BJ213" s="14" t="s">
        <v>83</v>
      </c>
      <c r="BK213" s="162">
        <f t="shared" si="26"/>
        <v>0</v>
      </c>
      <c r="BL213" s="14" t="s">
        <v>406</v>
      </c>
      <c r="BM213" s="161" t="s">
        <v>903</v>
      </c>
    </row>
    <row r="214" spans="1:65" s="12" customFormat="1" ht="22.7" customHeight="1">
      <c r="B214" s="137"/>
      <c r="D214" s="138" t="s">
        <v>70</v>
      </c>
      <c r="E214" s="147" t="s">
        <v>904</v>
      </c>
      <c r="F214" s="147" t="s">
        <v>905</v>
      </c>
      <c r="J214" s="148"/>
      <c r="L214" s="137"/>
      <c r="M214" s="141"/>
      <c r="N214" s="142"/>
      <c r="O214" s="142"/>
      <c r="P214" s="143">
        <f>SUM(P215:P227)</f>
        <v>0</v>
      </c>
      <c r="Q214" s="142"/>
      <c r="R214" s="143">
        <f>SUM(R215:R227)</f>
        <v>0</v>
      </c>
      <c r="S214" s="142"/>
      <c r="T214" s="144">
        <f>SUM(T215:T227)</f>
        <v>0</v>
      </c>
      <c r="AR214" s="138" t="s">
        <v>87</v>
      </c>
      <c r="AT214" s="145" t="s">
        <v>70</v>
      </c>
      <c r="AU214" s="145" t="s">
        <v>78</v>
      </c>
      <c r="AY214" s="138" t="s">
        <v>144</v>
      </c>
      <c r="BK214" s="146">
        <f>SUM(BK215:BK227)</f>
        <v>0</v>
      </c>
    </row>
    <row r="215" spans="1:65" s="2" customFormat="1" ht="16.5" customHeight="1">
      <c r="A215" s="26"/>
      <c r="B215" s="149"/>
      <c r="C215" s="150" t="s">
        <v>486</v>
      </c>
      <c r="D215" s="150" t="s">
        <v>146</v>
      </c>
      <c r="E215" s="151" t="s">
        <v>906</v>
      </c>
      <c r="F215" s="152" t="s">
        <v>907</v>
      </c>
      <c r="G215" s="153" t="s">
        <v>264</v>
      </c>
      <c r="H215" s="154">
        <v>1</v>
      </c>
      <c r="I215" s="155"/>
      <c r="J215" s="155"/>
      <c r="K215" s="156"/>
      <c r="L215" s="27"/>
      <c r="M215" s="157" t="s">
        <v>1</v>
      </c>
      <c r="N215" s="158" t="s">
        <v>37</v>
      </c>
      <c r="O215" s="159">
        <v>0</v>
      </c>
      <c r="P215" s="159">
        <f t="shared" ref="P215:P227" si="27">O215*H215</f>
        <v>0</v>
      </c>
      <c r="Q215" s="159">
        <v>0</v>
      </c>
      <c r="R215" s="159">
        <f t="shared" ref="R215:R227" si="28">Q215*H215</f>
        <v>0</v>
      </c>
      <c r="S215" s="159">
        <v>0</v>
      </c>
      <c r="T215" s="160">
        <f t="shared" ref="T215:T227" si="29">S215*H215</f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406</v>
      </c>
      <c r="AT215" s="161" t="s">
        <v>146</v>
      </c>
      <c r="AU215" s="161" t="s">
        <v>83</v>
      </c>
      <c r="AY215" s="14" t="s">
        <v>144</v>
      </c>
      <c r="BE215" s="162">
        <f t="shared" ref="BE215:BE227" si="30">IF(N215="základná",J215,0)</f>
        <v>0</v>
      </c>
      <c r="BF215" s="162">
        <f t="shared" ref="BF215:BF227" si="31">IF(N215="znížená",J215,0)</f>
        <v>0</v>
      </c>
      <c r="BG215" s="162">
        <f t="shared" ref="BG215:BG227" si="32">IF(N215="zákl. prenesená",J215,0)</f>
        <v>0</v>
      </c>
      <c r="BH215" s="162">
        <f t="shared" ref="BH215:BH227" si="33">IF(N215="zníž. prenesená",J215,0)</f>
        <v>0</v>
      </c>
      <c r="BI215" s="162">
        <f t="shared" ref="BI215:BI227" si="34">IF(N215="nulová",J215,0)</f>
        <v>0</v>
      </c>
      <c r="BJ215" s="14" t="s">
        <v>83</v>
      </c>
      <c r="BK215" s="162">
        <f t="shared" ref="BK215:BK227" si="35">ROUND(I215*H215,2)</f>
        <v>0</v>
      </c>
      <c r="BL215" s="14" t="s">
        <v>406</v>
      </c>
      <c r="BM215" s="161" t="s">
        <v>908</v>
      </c>
    </row>
    <row r="216" spans="1:65" s="2" customFormat="1" ht="24.2" customHeight="1">
      <c r="A216" s="26"/>
      <c r="B216" s="149"/>
      <c r="C216" s="163" t="s">
        <v>493</v>
      </c>
      <c r="D216" s="163" t="s">
        <v>194</v>
      </c>
      <c r="E216" s="164" t="s">
        <v>909</v>
      </c>
      <c r="F216" s="165" t="s">
        <v>910</v>
      </c>
      <c r="G216" s="166" t="s">
        <v>264</v>
      </c>
      <c r="H216" s="167">
        <v>1</v>
      </c>
      <c r="I216" s="168"/>
      <c r="J216" s="168"/>
      <c r="K216" s="169"/>
      <c r="L216" s="170"/>
      <c r="M216" s="171" t="s">
        <v>1</v>
      </c>
      <c r="N216" s="172" t="s">
        <v>37</v>
      </c>
      <c r="O216" s="159">
        <v>0</v>
      </c>
      <c r="P216" s="159">
        <f t="shared" si="27"/>
        <v>0</v>
      </c>
      <c r="Q216" s="159">
        <v>0</v>
      </c>
      <c r="R216" s="159">
        <f t="shared" si="28"/>
        <v>0</v>
      </c>
      <c r="S216" s="159">
        <v>0</v>
      </c>
      <c r="T216" s="160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724</v>
      </c>
      <c r="AT216" s="161" t="s">
        <v>194</v>
      </c>
      <c r="AU216" s="161" t="s">
        <v>83</v>
      </c>
      <c r="AY216" s="14" t="s">
        <v>144</v>
      </c>
      <c r="BE216" s="162">
        <f t="shared" si="30"/>
        <v>0</v>
      </c>
      <c r="BF216" s="162">
        <f t="shared" si="31"/>
        <v>0</v>
      </c>
      <c r="BG216" s="162">
        <f t="shared" si="32"/>
        <v>0</v>
      </c>
      <c r="BH216" s="162">
        <f t="shared" si="33"/>
        <v>0</v>
      </c>
      <c r="BI216" s="162">
        <f t="shared" si="34"/>
        <v>0</v>
      </c>
      <c r="BJ216" s="14" t="s">
        <v>83</v>
      </c>
      <c r="BK216" s="162">
        <f t="shared" si="35"/>
        <v>0</v>
      </c>
      <c r="BL216" s="14" t="s">
        <v>406</v>
      </c>
      <c r="BM216" s="161" t="s">
        <v>911</v>
      </c>
    </row>
    <row r="217" spans="1:65" s="2" customFormat="1" ht="16.5" customHeight="1">
      <c r="A217" s="26"/>
      <c r="B217" s="149"/>
      <c r="C217" s="150" t="s">
        <v>497</v>
      </c>
      <c r="D217" s="150" t="s">
        <v>146</v>
      </c>
      <c r="E217" s="151" t="s">
        <v>912</v>
      </c>
      <c r="F217" s="152" t="s">
        <v>913</v>
      </c>
      <c r="G217" s="153" t="s">
        <v>264</v>
      </c>
      <c r="H217" s="154">
        <v>2</v>
      </c>
      <c r="I217" s="155"/>
      <c r="J217" s="155"/>
      <c r="K217" s="156"/>
      <c r="L217" s="27"/>
      <c r="M217" s="157" t="s">
        <v>1</v>
      </c>
      <c r="N217" s="158" t="s">
        <v>37</v>
      </c>
      <c r="O217" s="159">
        <v>0</v>
      </c>
      <c r="P217" s="159">
        <f t="shared" si="27"/>
        <v>0</v>
      </c>
      <c r="Q217" s="159">
        <v>0</v>
      </c>
      <c r="R217" s="159">
        <f t="shared" si="28"/>
        <v>0</v>
      </c>
      <c r="S217" s="159">
        <v>0</v>
      </c>
      <c r="T217" s="160">
        <f t="shared" si="29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406</v>
      </c>
      <c r="AT217" s="161" t="s">
        <v>146</v>
      </c>
      <c r="AU217" s="161" t="s">
        <v>83</v>
      </c>
      <c r="AY217" s="14" t="s">
        <v>144</v>
      </c>
      <c r="BE217" s="162">
        <f t="shared" si="30"/>
        <v>0</v>
      </c>
      <c r="BF217" s="162">
        <f t="shared" si="31"/>
        <v>0</v>
      </c>
      <c r="BG217" s="162">
        <f t="shared" si="32"/>
        <v>0</v>
      </c>
      <c r="BH217" s="162">
        <f t="shared" si="33"/>
        <v>0</v>
      </c>
      <c r="BI217" s="162">
        <f t="shared" si="34"/>
        <v>0</v>
      </c>
      <c r="BJ217" s="14" t="s">
        <v>83</v>
      </c>
      <c r="BK217" s="162">
        <f t="shared" si="35"/>
        <v>0</v>
      </c>
      <c r="BL217" s="14" t="s">
        <v>406</v>
      </c>
      <c r="BM217" s="161" t="s">
        <v>914</v>
      </c>
    </row>
    <row r="218" spans="1:65" s="2" customFormat="1" ht="24.2" customHeight="1">
      <c r="A218" s="26"/>
      <c r="B218" s="149"/>
      <c r="C218" s="163" t="s">
        <v>501</v>
      </c>
      <c r="D218" s="163" t="s">
        <v>194</v>
      </c>
      <c r="E218" s="164" t="s">
        <v>915</v>
      </c>
      <c r="F218" s="165" t="s">
        <v>916</v>
      </c>
      <c r="G218" s="166" t="s">
        <v>264</v>
      </c>
      <c r="H218" s="167">
        <v>2</v>
      </c>
      <c r="I218" s="168"/>
      <c r="J218" s="168"/>
      <c r="K218" s="169"/>
      <c r="L218" s="170"/>
      <c r="M218" s="171" t="s">
        <v>1</v>
      </c>
      <c r="N218" s="172" t="s">
        <v>37</v>
      </c>
      <c r="O218" s="159">
        <v>0</v>
      </c>
      <c r="P218" s="159">
        <f t="shared" si="27"/>
        <v>0</v>
      </c>
      <c r="Q218" s="159">
        <v>0</v>
      </c>
      <c r="R218" s="159">
        <f t="shared" si="28"/>
        <v>0</v>
      </c>
      <c r="S218" s="159">
        <v>0</v>
      </c>
      <c r="T218" s="160">
        <f t="shared" si="29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724</v>
      </c>
      <c r="AT218" s="161" t="s">
        <v>194</v>
      </c>
      <c r="AU218" s="161" t="s">
        <v>83</v>
      </c>
      <c r="AY218" s="14" t="s">
        <v>144</v>
      </c>
      <c r="BE218" s="162">
        <f t="shared" si="30"/>
        <v>0</v>
      </c>
      <c r="BF218" s="162">
        <f t="shared" si="31"/>
        <v>0</v>
      </c>
      <c r="BG218" s="162">
        <f t="shared" si="32"/>
        <v>0</v>
      </c>
      <c r="BH218" s="162">
        <f t="shared" si="33"/>
        <v>0</v>
      </c>
      <c r="BI218" s="162">
        <f t="shared" si="34"/>
        <v>0</v>
      </c>
      <c r="BJ218" s="14" t="s">
        <v>83</v>
      </c>
      <c r="BK218" s="162">
        <f t="shared" si="35"/>
        <v>0</v>
      </c>
      <c r="BL218" s="14" t="s">
        <v>406</v>
      </c>
      <c r="BM218" s="161" t="s">
        <v>917</v>
      </c>
    </row>
    <row r="219" spans="1:65" s="2" customFormat="1" ht="16.5" customHeight="1">
      <c r="A219" s="26"/>
      <c r="B219" s="149"/>
      <c r="C219" s="150" t="s">
        <v>507</v>
      </c>
      <c r="D219" s="150" t="s">
        <v>146</v>
      </c>
      <c r="E219" s="151" t="s">
        <v>918</v>
      </c>
      <c r="F219" s="152" t="s">
        <v>919</v>
      </c>
      <c r="G219" s="153" t="s">
        <v>264</v>
      </c>
      <c r="H219" s="154">
        <v>2</v>
      </c>
      <c r="I219" s="155"/>
      <c r="J219" s="155"/>
      <c r="K219" s="156"/>
      <c r="L219" s="27"/>
      <c r="M219" s="157" t="s">
        <v>1</v>
      </c>
      <c r="N219" s="158" t="s">
        <v>37</v>
      </c>
      <c r="O219" s="159">
        <v>0</v>
      </c>
      <c r="P219" s="159">
        <f t="shared" si="27"/>
        <v>0</v>
      </c>
      <c r="Q219" s="159">
        <v>0</v>
      </c>
      <c r="R219" s="159">
        <f t="shared" si="28"/>
        <v>0</v>
      </c>
      <c r="S219" s="159">
        <v>0</v>
      </c>
      <c r="T219" s="160">
        <f t="shared" si="29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406</v>
      </c>
      <c r="AT219" s="161" t="s">
        <v>146</v>
      </c>
      <c r="AU219" s="161" t="s">
        <v>83</v>
      </c>
      <c r="AY219" s="14" t="s">
        <v>144</v>
      </c>
      <c r="BE219" s="162">
        <f t="shared" si="30"/>
        <v>0</v>
      </c>
      <c r="BF219" s="162">
        <f t="shared" si="31"/>
        <v>0</v>
      </c>
      <c r="BG219" s="162">
        <f t="shared" si="32"/>
        <v>0</v>
      </c>
      <c r="BH219" s="162">
        <f t="shared" si="33"/>
        <v>0</v>
      </c>
      <c r="BI219" s="162">
        <f t="shared" si="34"/>
        <v>0</v>
      </c>
      <c r="BJ219" s="14" t="s">
        <v>83</v>
      </c>
      <c r="BK219" s="162">
        <f t="shared" si="35"/>
        <v>0</v>
      </c>
      <c r="BL219" s="14" t="s">
        <v>406</v>
      </c>
      <c r="BM219" s="161" t="s">
        <v>920</v>
      </c>
    </row>
    <row r="220" spans="1:65" s="2" customFormat="1" ht="24.2" customHeight="1">
      <c r="A220" s="26"/>
      <c r="B220" s="149"/>
      <c r="C220" s="163" t="s">
        <v>511</v>
      </c>
      <c r="D220" s="163" t="s">
        <v>194</v>
      </c>
      <c r="E220" s="164" t="s">
        <v>921</v>
      </c>
      <c r="F220" s="165" t="s">
        <v>922</v>
      </c>
      <c r="G220" s="166" t="s">
        <v>264</v>
      </c>
      <c r="H220" s="167">
        <v>2</v>
      </c>
      <c r="I220" s="168"/>
      <c r="J220" s="168"/>
      <c r="K220" s="169"/>
      <c r="L220" s="170"/>
      <c r="M220" s="171" t="s">
        <v>1</v>
      </c>
      <c r="N220" s="172" t="s">
        <v>37</v>
      </c>
      <c r="O220" s="159">
        <v>0</v>
      </c>
      <c r="P220" s="159">
        <f t="shared" si="27"/>
        <v>0</v>
      </c>
      <c r="Q220" s="159">
        <v>0</v>
      </c>
      <c r="R220" s="159">
        <f t="shared" si="28"/>
        <v>0</v>
      </c>
      <c r="S220" s="159">
        <v>0</v>
      </c>
      <c r="T220" s="160">
        <f t="shared" si="29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724</v>
      </c>
      <c r="AT220" s="161" t="s">
        <v>194</v>
      </c>
      <c r="AU220" s="161" t="s">
        <v>83</v>
      </c>
      <c r="AY220" s="14" t="s">
        <v>144</v>
      </c>
      <c r="BE220" s="162">
        <f t="shared" si="30"/>
        <v>0</v>
      </c>
      <c r="BF220" s="162">
        <f t="shared" si="31"/>
        <v>0</v>
      </c>
      <c r="BG220" s="162">
        <f t="shared" si="32"/>
        <v>0</v>
      </c>
      <c r="BH220" s="162">
        <f t="shared" si="33"/>
        <v>0</v>
      </c>
      <c r="BI220" s="162">
        <f t="shared" si="34"/>
        <v>0</v>
      </c>
      <c r="BJ220" s="14" t="s">
        <v>83</v>
      </c>
      <c r="BK220" s="162">
        <f t="shared" si="35"/>
        <v>0</v>
      </c>
      <c r="BL220" s="14" t="s">
        <v>406</v>
      </c>
      <c r="BM220" s="161" t="s">
        <v>923</v>
      </c>
    </row>
    <row r="221" spans="1:65" s="2" customFormat="1" ht="16.5" customHeight="1">
      <c r="A221" s="26"/>
      <c r="B221" s="149"/>
      <c r="C221" s="150" t="s">
        <v>515</v>
      </c>
      <c r="D221" s="150" t="s">
        <v>146</v>
      </c>
      <c r="E221" s="151" t="s">
        <v>924</v>
      </c>
      <c r="F221" s="152" t="s">
        <v>925</v>
      </c>
      <c r="G221" s="153" t="s">
        <v>328</v>
      </c>
      <c r="H221" s="154">
        <v>50</v>
      </c>
      <c r="I221" s="155"/>
      <c r="J221" s="155"/>
      <c r="K221" s="156"/>
      <c r="L221" s="27"/>
      <c r="M221" s="157" t="s">
        <v>1</v>
      </c>
      <c r="N221" s="158" t="s">
        <v>37</v>
      </c>
      <c r="O221" s="159">
        <v>0</v>
      </c>
      <c r="P221" s="159">
        <f t="shared" si="27"/>
        <v>0</v>
      </c>
      <c r="Q221" s="159">
        <v>0</v>
      </c>
      <c r="R221" s="159">
        <f t="shared" si="28"/>
        <v>0</v>
      </c>
      <c r="S221" s="159">
        <v>0</v>
      </c>
      <c r="T221" s="160">
        <f t="shared" si="29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406</v>
      </c>
      <c r="AT221" s="161" t="s">
        <v>146</v>
      </c>
      <c r="AU221" s="161" t="s">
        <v>83</v>
      </c>
      <c r="AY221" s="14" t="s">
        <v>144</v>
      </c>
      <c r="BE221" s="162">
        <f t="shared" si="30"/>
        <v>0</v>
      </c>
      <c r="BF221" s="162">
        <f t="shared" si="31"/>
        <v>0</v>
      </c>
      <c r="BG221" s="162">
        <f t="shared" si="32"/>
        <v>0</v>
      </c>
      <c r="BH221" s="162">
        <f t="shared" si="33"/>
        <v>0</v>
      </c>
      <c r="BI221" s="162">
        <f t="shared" si="34"/>
        <v>0</v>
      </c>
      <c r="BJ221" s="14" t="s">
        <v>83</v>
      </c>
      <c r="BK221" s="162">
        <f t="shared" si="35"/>
        <v>0</v>
      </c>
      <c r="BL221" s="14" t="s">
        <v>406</v>
      </c>
      <c r="BM221" s="161" t="s">
        <v>926</v>
      </c>
    </row>
    <row r="222" spans="1:65" s="2" customFormat="1" ht="24.2" customHeight="1">
      <c r="A222" s="26"/>
      <c r="B222" s="149"/>
      <c r="C222" s="163" t="s">
        <v>521</v>
      </c>
      <c r="D222" s="163" t="s">
        <v>194</v>
      </c>
      <c r="E222" s="164" t="s">
        <v>927</v>
      </c>
      <c r="F222" s="165" t="s">
        <v>928</v>
      </c>
      <c r="G222" s="166" t="s">
        <v>328</v>
      </c>
      <c r="H222" s="167">
        <v>50</v>
      </c>
      <c r="I222" s="168"/>
      <c r="J222" s="168"/>
      <c r="K222" s="169"/>
      <c r="L222" s="170"/>
      <c r="M222" s="171" t="s">
        <v>1</v>
      </c>
      <c r="N222" s="172" t="s">
        <v>37</v>
      </c>
      <c r="O222" s="159">
        <v>0</v>
      </c>
      <c r="P222" s="159">
        <f t="shared" si="27"/>
        <v>0</v>
      </c>
      <c r="Q222" s="159">
        <v>0</v>
      </c>
      <c r="R222" s="159">
        <f t="shared" si="28"/>
        <v>0</v>
      </c>
      <c r="S222" s="159">
        <v>0</v>
      </c>
      <c r="T222" s="160">
        <f t="shared" si="29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724</v>
      </c>
      <c r="AT222" s="161" t="s">
        <v>194</v>
      </c>
      <c r="AU222" s="161" t="s">
        <v>83</v>
      </c>
      <c r="AY222" s="14" t="s">
        <v>144</v>
      </c>
      <c r="BE222" s="162">
        <f t="shared" si="30"/>
        <v>0</v>
      </c>
      <c r="BF222" s="162">
        <f t="shared" si="31"/>
        <v>0</v>
      </c>
      <c r="BG222" s="162">
        <f t="shared" si="32"/>
        <v>0</v>
      </c>
      <c r="BH222" s="162">
        <f t="shared" si="33"/>
        <v>0</v>
      </c>
      <c r="BI222" s="162">
        <f t="shared" si="34"/>
        <v>0</v>
      </c>
      <c r="BJ222" s="14" t="s">
        <v>83</v>
      </c>
      <c r="BK222" s="162">
        <f t="shared" si="35"/>
        <v>0</v>
      </c>
      <c r="BL222" s="14" t="s">
        <v>406</v>
      </c>
      <c r="BM222" s="161" t="s">
        <v>929</v>
      </c>
    </row>
    <row r="223" spans="1:65" s="2" customFormat="1" ht="16.5" customHeight="1">
      <c r="A223" s="26"/>
      <c r="B223" s="149"/>
      <c r="C223" s="150" t="s">
        <v>524</v>
      </c>
      <c r="D223" s="150" t="s">
        <v>146</v>
      </c>
      <c r="E223" s="151" t="s">
        <v>930</v>
      </c>
      <c r="F223" s="152" t="s">
        <v>931</v>
      </c>
      <c r="G223" s="153" t="s">
        <v>264</v>
      </c>
      <c r="H223" s="154">
        <v>2</v>
      </c>
      <c r="I223" s="155"/>
      <c r="J223" s="155"/>
      <c r="K223" s="156"/>
      <c r="L223" s="27"/>
      <c r="M223" s="157" t="s">
        <v>1</v>
      </c>
      <c r="N223" s="158" t="s">
        <v>37</v>
      </c>
      <c r="O223" s="159">
        <v>0</v>
      </c>
      <c r="P223" s="159">
        <f t="shared" si="27"/>
        <v>0</v>
      </c>
      <c r="Q223" s="159">
        <v>0</v>
      </c>
      <c r="R223" s="159">
        <f t="shared" si="28"/>
        <v>0</v>
      </c>
      <c r="S223" s="159">
        <v>0</v>
      </c>
      <c r="T223" s="160">
        <f t="shared" si="29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406</v>
      </c>
      <c r="AT223" s="161" t="s">
        <v>146</v>
      </c>
      <c r="AU223" s="161" t="s">
        <v>83</v>
      </c>
      <c r="AY223" s="14" t="s">
        <v>144</v>
      </c>
      <c r="BE223" s="162">
        <f t="shared" si="30"/>
        <v>0</v>
      </c>
      <c r="BF223" s="162">
        <f t="shared" si="31"/>
        <v>0</v>
      </c>
      <c r="BG223" s="162">
        <f t="shared" si="32"/>
        <v>0</v>
      </c>
      <c r="BH223" s="162">
        <f t="shared" si="33"/>
        <v>0</v>
      </c>
      <c r="BI223" s="162">
        <f t="shared" si="34"/>
        <v>0</v>
      </c>
      <c r="BJ223" s="14" t="s">
        <v>83</v>
      </c>
      <c r="BK223" s="162">
        <f t="shared" si="35"/>
        <v>0</v>
      </c>
      <c r="BL223" s="14" t="s">
        <v>406</v>
      </c>
      <c r="BM223" s="161" t="s">
        <v>932</v>
      </c>
    </row>
    <row r="224" spans="1:65" s="2" customFormat="1" ht="16.5" customHeight="1">
      <c r="A224" s="26"/>
      <c r="B224" s="149"/>
      <c r="C224" s="163" t="s">
        <v>528</v>
      </c>
      <c r="D224" s="163" t="s">
        <v>194</v>
      </c>
      <c r="E224" s="164" t="s">
        <v>933</v>
      </c>
      <c r="F224" s="165" t="s">
        <v>934</v>
      </c>
      <c r="G224" s="166" t="s">
        <v>264</v>
      </c>
      <c r="H224" s="167">
        <v>1</v>
      </c>
      <c r="I224" s="168"/>
      <c r="J224" s="168"/>
      <c r="K224" s="169"/>
      <c r="L224" s="170"/>
      <c r="M224" s="171" t="s">
        <v>1</v>
      </c>
      <c r="N224" s="172" t="s">
        <v>37</v>
      </c>
      <c r="O224" s="159">
        <v>0</v>
      </c>
      <c r="P224" s="159">
        <f t="shared" si="27"/>
        <v>0</v>
      </c>
      <c r="Q224" s="159">
        <v>0</v>
      </c>
      <c r="R224" s="159">
        <f t="shared" si="28"/>
        <v>0</v>
      </c>
      <c r="S224" s="159">
        <v>0</v>
      </c>
      <c r="T224" s="160">
        <f t="shared" si="29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724</v>
      </c>
      <c r="AT224" s="161" t="s">
        <v>194</v>
      </c>
      <c r="AU224" s="161" t="s">
        <v>83</v>
      </c>
      <c r="AY224" s="14" t="s">
        <v>144</v>
      </c>
      <c r="BE224" s="162">
        <f t="shared" si="30"/>
        <v>0</v>
      </c>
      <c r="BF224" s="162">
        <f t="shared" si="31"/>
        <v>0</v>
      </c>
      <c r="BG224" s="162">
        <f t="shared" si="32"/>
        <v>0</v>
      </c>
      <c r="BH224" s="162">
        <f t="shared" si="33"/>
        <v>0</v>
      </c>
      <c r="BI224" s="162">
        <f t="shared" si="34"/>
        <v>0</v>
      </c>
      <c r="BJ224" s="14" t="s">
        <v>83</v>
      </c>
      <c r="BK224" s="162">
        <f t="shared" si="35"/>
        <v>0</v>
      </c>
      <c r="BL224" s="14" t="s">
        <v>406</v>
      </c>
      <c r="BM224" s="161" t="s">
        <v>935</v>
      </c>
    </row>
    <row r="225" spans="1:65" s="2" customFormat="1" ht="21.75" customHeight="1">
      <c r="A225" s="26"/>
      <c r="B225" s="149"/>
      <c r="C225" s="163" t="s">
        <v>532</v>
      </c>
      <c r="D225" s="163" t="s">
        <v>194</v>
      </c>
      <c r="E225" s="164" t="s">
        <v>936</v>
      </c>
      <c r="F225" s="165" t="s">
        <v>937</v>
      </c>
      <c r="G225" s="166" t="s">
        <v>264</v>
      </c>
      <c r="H225" s="167">
        <v>1</v>
      </c>
      <c r="I225" s="168"/>
      <c r="J225" s="168"/>
      <c r="K225" s="169"/>
      <c r="L225" s="170"/>
      <c r="M225" s="171" t="s">
        <v>1</v>
      </c>
      <c r="N225" s="172" t="s">
        <v>37</v>
      </c>
      <c r="O225" s="159">
        <v>0</v>
      </c>
      <c r="P225" s="159">
        <f t="shared" si="27"/>
        <v>0</v>
      </c>
      <c r="Q225" s="159">
        <v>0</v>
      </c>
      <c r="R225" s="159">
        <f t="shared" si="28"/>
        <v>0</v>
      </c>
      <c r="S225" s="159">
        <v>0</v>
      </c>
      <c r="T225" s="160">
        <f t="shared" si="29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724</v>
      </c>
      <c r="AT225" s="161" t="s">
        <v>194</v>
      </c>
      <c r="AU225" s="161" t="s">
        <v>83</v>
      </c>
      <c r="AY225" s="14" t="s">
        <v>144</v>
      </c>
      <c r="BE225" s="162">
        <f t="shared" si="30"/>
        <v>0</v>
      </c>
      <c r="BF225" s="162">
        <f t="shared" si="31"/>
        <v>0</v>
      </c>
      <c r="BG225" s="162">
        <f t="shared" si="32"/>
        <v>0</v>
      </c>
      <c r="BH225" s="162">
        <f t="shared" si="33"/>
        <v>0</v>
      </c>
      <c r="BI225" s="162">
        <f t="shared" si="34"/>
        <v>0</v>
      </c>
      <c r="BJ225" s="14" t="s">
        <v>83</v>
      </c>
      <c r="BK225" s="162">
        <f t="shared" si="35"/>
        <v>0</v>
      </c>
      <c r="BL225" s="14" t="s">
        <v>406</v>
      </c>
      <c r="BM225" s="161" t="s">
        <v>938</v>
      </c>
    </row>
    <row r="226" spans="1:65" s="2" customFormat="1" ht="24.2" customHeight="1">
      <c r="A226" s="26"/>
      <c r="B226" s="149"/>
      <c r="C226" s="150" t="s">
        <v>538</v>
      </c>
      <c r="D226" s="150" t="s">
        <v>146</v>
      </c>
      <c r="E226" s="151" t="s">
        <v>939</v>
      </c>
      <c r="F226" s="152" t="s">
        <v>940</v>
      </c>
      <c r="G226" s="153" t="s">
        <v>264</v>
      </c>
      <c r="H226" s="154">
        <v>1</v>
      </c>
      <c r="I226" s="155"/>
      <c r="J226" s="155"/>
      <c r="K226" s="156"/>
      <c r="L226" s="27"/>
      <c r="M226" s="157" t="s">
        <v>1</v>
      </c>
      <c r="N226" s="158" t="s">
        <v>37</v>
      </c>
      <c r="O226" s="159">
        <v>0</v>
      </c>
      <c r="P226" s="159">
        <f t="shared" si="27"/>
        <v>0</v>
      </c>
      <c r="Q226" s="159">
        <v>0</v>
      </c>
      <c r="R226" s="159">
        <f t="shared" si="28"/>
        <v>0</v>
      </c>
      <c r="S226" s="159">
        <v>0</v>
      </c>
      <c r="T226" s="160">
        <f t="shared" si="29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406</v>
      </c>
      <c r="AT226" s="161" t="s">
        <v>146</v>
      </c>
      <c r="AU226" s="161" t="s">
        <v>83</v>
      </c>
      <c r="AY226" s="14" t="s">
        <v>144</v>
      </c>
      <c r="BE226" s="162">
        <f t="shared" si="30"/>
        <v>0</v>
      </c>
      <c r="BF226" s="162">
        <f t="shared" si="31"/>
        <v>0</v>
      </c>
      <c r="BG226" s="162">
        <f t="shared" si="32"/>
        <v>0</v>
      </c>
      <c r="BH226" s="162">
        <f t="shared" si="33"/>
        <v>0</v>
      </c>
      <c r="BI226" s="162">
        <f t="shared" si="34"/>
        <v>0</v>
      </c>
      <c r="BJ226" s="14" t="s">
        <v>83</v>
      </c>
      <c r="BK226" s="162">
        <f t="shared" si="35"/>
        <v>0</v>
      </c>
      <c r="BL226" s="14" t="s">
        <v>406</v>
      </c>
      <c r="BM226" s="161" t="s">
        <v>941</v>
      </c>
    </row>
    <row r="227" spans="1:65" s="2" customFormat="1" ht="24.2" customHeight="1">
      <c r="A227" s="26"/>
      <c r="B227" s="149"/>
      <c r="C227" s="163" t="s">
        <v>542</v>
      </c>
      <c r="D227" s="163" t="s">
        <v>194</v>
      </c>
      <c r="E227" s="164" t="s">
        <v>942</v>
      </c>
      <c r="F227" s="165" t="s">
        <v>943</v>
      </c>
      <c r="G227" s="166" t="s">
        <v>264</v>
      </c>
      <c r="H227" s="167">
        <v>1</v>
      </c>
      <c r="I227" s="168"/>
      <c r="J227" s="168"/>
      <c r="K227" s="169"/>
      <c r="L227" s="170"/>
      <c r="M227" s="171" t="s">
        <v>1</v>
      </c>
      <c r="N227" s="172" t="s">
        <v>37</v>
      </c>
      <c r="O227" s="159">
        <v>0</v>
      </c>
      <c r="P227" s="159">
        <f t="shared" si="27"/>
        <v>0</v>
      </c>
      <c r="Q227" s="159">
        <v>0</v>
      </c>
      <c r="R227" s="159">
        <f t="shared" si="28"/>
        <v>0</v>
      </c>
      <c r="S227" s="159">
        <v>0</v>
      </c>
      <c r="T227" s="160">
        <f t="shared" si="29"/>
        <v>0</v>
      </c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R227" s="161" t="s">
        <v>724</v>
      </c>
      <c r="AT227" s="161" t="s">
        <v>194</v>
      </c>
      <c r="AU227" s="161" t="s">
        <v>83</v>
      </c>
      <c r="AY227" s="14" t="s">
        <v>144</v>
      </c>
      <c r="BE227" s="162">
        <f t="shared" si="30"/>
        <v>0</v>
      </c>
      <c r="BF227" s="162">
        <f t="shared" si="31"/>
        <v>0</v>
      </c>
      <c r="BG227" s="162">
        <f t="shared" si="32"/>
        <v>0</v>
      </c>
      <c r="BH227" s="162">
        <f t="shared" si="33"/>
        <v>0</v>
      </c>
      <c r="BI227" s="162">
        <f t="shared" si="34"/>
        <v>0</v>
      </c>
      <c r="BJ227" s="14" t="s">
        <v>83</v>
      </c>
      <c r="BK227" s="162">
        <f t="shared" si="35"/>
        <v>0</v>
      </c>
      <c r="BL227" s="14" t="s">
        <v>406</v>
      </c>
      <c r="BM227" s="161" t="s">
        <v>944</v>
      </c>
    </row>
    <row r="228" spans="1:65" s="12" customFormat="1" ht="22.7" customHeight="1">
      <c r="B228" s="137"/>
      <c r="D228" s="138" t="s">
        <v>70</v>
      </c>
      <c r="E228" s="147" t="s">
        <v>945</v>
      </c>
      <c r="F228" s="147" t="s">
        <v>946</v>
      </c>
      <c r="J228" s="148"/>
      <c r="L228" s="137"/>
      <c r="M228" s="141"/>
      <c r="N228" s="142"/>
      <c r="O228" s="142"/>
      <c r="P228" s="143">
        <f>SUM(P229:P235)</f>
        <v>0</v>
      </c>
      <c r="Q228" s="142"/>
      <c r="R228" s="143">
        <f>SUM(R229:R235)</f>
        <v>0</v>
      </c>
      <c r="S228" s="142"/>
      <c r="T228" s="144">
        <f>SUM(T229:T235)</f>
        <v>0</v>
      </c>
      <c r="AR228" s="138" t="s">
        <v>87</v>
      </c>
      <c r="AT228" s="145" t="s">
        <v>70</v>
      </c>
      <c r="AU228" s="145" t="s">
        <v>78</v>
      </c>
      <c r="AY228" s="138" t="s">
        <v>144</v>
      </c>
      <c r="BK228" s="146">
        <f>SUM(BK229:BK235)</f>
        <v>0</v>
      </c>
    </row>
    <row r="229" spans="1:65" s="2" customFormat="1" ht="16.5" customHeight="1">
      <c r="A229" s="26"/>
      <c r="B229" s="149"/>
      <c r="C229" s="150" t="s">
        <v>546</v>
      </c>
      <c r="D229" s="150" t="s">
        <v>146</v>
      </c>
      <c r="E229" s="151" t="s">
        <v>947</v>
      </c>
      <c r="F229" s="152" t="s">
        <v>948</v>
      </c>
      <c r="G229" s="153" t="s">
        <v>264</v>
      </c>
      <c r="H229" s="154">
        <v>1</v>
      </c>
      <c r="I229" s="155"/>
      <c r="J229" s="155"/>
      <c r="K229" s="156"/>
      <c r="L229" s="27"/>
      <c r="M229" s="157" t="s">
        <v>1</v>
      </c>
      <c r="N229" s="158" t="s">
        <v>37</v>
      </c>
      <c r="O229" s="159">
        <v>0</v>
      </c>
      <c r="P229" s="159">
        <f t="shared" ref="P229:P235" si="36">O229*H229</f>
        <v>0</v>
      </c>
      <c r="Q229" s="159">
        <v>0</v>
      </c>
      <c r="R229" s="159">
        <f t="shared" ref="R229:R235" si="37">Q229*H229</f>
        <v>0</v>
      </c>
      <c r="S229" s="159">
        <v>0</v>
      </c>
      <c r="T229" s="160">
        <f t="shared" ref="T229:T235" si="38">S229*H229</f>
        <v>0</v>
      </c>
      <c r="U229" s="26"/>
      <c r="V229" s="26"/>
      <c r="W229" s="26"/>
      <c r="X229" s="26"/>
      <c r="Y229" s="26"/>
      <c r="Z229" s="26"/>
      <c r="AA229" s="26"/>
      <c r="AB229" s="26"/>
      <c r="AC229" s="26"/>
      <c r="AD229" s="26"/>
      <c r="AE229" s="26"/>
      <c r="AR229" s="161" t="s">
        <v>406</v>
      </c>
      <c r="AT229" s="161" t="s">
        <v>146</v>
      </c>
      <c r="AU229" s="161" t="s">
        <v>83</v>
      </c>
      <c r="AY229" s="14" t="s">
        <v>144</v>
      </c>
      <c r="BE229" s="162">
        <f t="shared" ref="BE229:BE235" si="39">IF(N229="základná",J229,0)</f>
        <v>0</v>
      </c>
      <c r="BF229" s="162">
        <f t="shared" ref="BF229:BF235" si="40">IF(N229="znížená",J229,0)</f>
        <v>0</v>
      </c>
      <c r="BG229" s="162">
        <f t="shared" ref="BG229:BG235" si="41">IF(N229="zákl. prenesená",J229,0)</f>
        <v>0</v>
      </c>
      <c r="BH229" s="162">
        <f t="shared" ref="BH229:BH235" si="42">IF(N229="zníž. prenesená",J229,0)</f>
        <v>0</v>
      </c>
      <c r="BI229" s="162">
        <f t="shared" ref="BI229:BI235" si="43">IF(N229="nulová",J229,0)</f>
        <v>0</v>
      </c>
      <c r="BJ229" s="14" t="s">
        <v>83</v>
      </c>
      <c r="BK229" s="162">
        <f t="shared" ref="BK229:BK235" si="44">ROUND(I229*H229,2)</f>
        <v>0</v>
      </c>
      <c r="BL229" s="14" t="s">
        <v>406</v>
      </c>
      <c r="BM229" s="161" t="s">
        <v>949</v>
      </c>
    </row>
    <row r="230" spans="1:65" s="2" customFormat="1" ht="24.2" customHeight="1">
      <c r="A230" s="26"/>
      <c r="B230" s="149"/>
      <c r="C230" s="163" t="s">
        <v>550</v>
      </c>
      <c r="D230" s="163" t="s">
        <v>194</v>
      </c>
      <c r="E230" s="164" t="s">
        <v>950</v>
      </c>
      <c r="F230" s="165" t="s">
        <v>951</v>
      </c>
      <c r="G230" s="166" t="s">
        <v>264</v>
      </c>
      <c r="H230" s="167">
        <v>1</v>
      </c>
      <c r="I230" s="168"/>
      <c r="J230" s="168"/>
      <c r="K230" s="169"/>
      <c r="L230" s="170"/>
      <c r="M230" s="171" t="s">
        <v>1</v>
      </c>
      <c r="N230" s="172" t="s">
        <v>37</v>
      </c>
      <c r="O230" s="159">
        <v>0</v>
      </c>
      <c r="P230" s="159">
        <f t="shared" si="36"/>
        <v>0</v>
      </c>
      <c r="Q230" s="159">
        <v>0</v>
      </c>
      <c r="R230" s="159">
        <f t="shared" si="37"/>
        <v>0</v>
      </c>
      <c r="S230" s="159">
        <v>0</v>
      </c>
      <c r="T230" s="160">
        <f t="shared" si="38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724</v>
      </c>
      <c r="AT230" s="161" t="s">
        <v>194</v>
      </c>
      <c r="AU230" s="161" t="s">
        <v>83</v>
      </c>
      <c r="AY230" s="14" t="s">
        <v>144</v>
      </c>
      <c r="BE230" s="162">
        <f t="shared" si="39"/>
        <v>0</v>
      </c>
      <c r="BF230" s="162">
        <f t="shared" si="40"/>
        <v>0</v>
      </c>
      <c r="BG230" s="162">
        <f t="shared" si="41"/>
        <v>0</v>
      </c>
      <c r="BH230" s="162">
        <f t="shared" si="42"/>
        <v>0</v>
      </c>
      <c r="BI230" s="162">
        <f t="shared" si="43"/>
        <v>0</v>
      </c>
      <c r="BJ230" s="14" t="s">
        <v>83</v>
      </c>
      <c r="BK230" s="162">
        <f t="shared" si="44"/>
        <v>0</v>
      </c>
      <c r="BL230" s="14" t="s">
        <v>406</v>
      </c>
      <c r="BM230" s="161" t="s">
        <v>952</v>
      </c>
    </row>
    <row r="231" spans="1:65" s="2" customFormat="1" ht="24.2" customHeight="1">
      <c r="A231" s="26"/>
      <c r="B231" s="149"/>
      <c r="C231" s="150" t="s">
        <v>554</v>
      </c>
      <c r="D231" s="150" t="s">
        <v>146</v>
      </c>
      <c r="E231" s="151" t="s">
        <v>953</v>
      </c>
      <c r="F231" s="152" t="s">
        <v>954</v>
      </c>
      <c r="G231" s="153" t="s">
        <v>264</v>
      </c>
      <c r="H231" s="154">
        <v>4</v>
      </c>
      <c r="I231" s="155"/>
      <c r="J231" s="155"/>
      <c r="K231" s="156"/>
      <c r="L231" s="27"/>
      <c r="M231" s="157" t="s">
        <v>1</v>
      </c>
      <c r="N231" s="158" t="s">
        <v>37</v>
      </c>
      <c r="O231" s="159">
        <v>0</v>
      </c>
      <c r="P231" s="159">
        <f t="shared" si="36"/>
        <v>0</v>
      </c>
      <c r="Q231" s="159">
        <v>0</v>
      </c>
      <c r="R231" s="159">
        <f t="shared" si="37"/>
        <v>0</v>
      </c>
      <c r="S231" s="159">
        <v>0</v>
      </c>
      <c r="T231" s="160">
        <f t="shared" si="38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406</v>
      </c>
      <c r="AT231" s="161" t="s">
        <v>146</v>
      </c>
      <c r="AU231" s="161" t="s">
        <v>83</v>
      </c>
      <c r="AY231" s="14" t="s">
        <v>144</v>
      </c>
      <c r="BE231" s="162">
        <f t="shared" si="39"/>
        <v>0</v>
      </c>
      <c r="BF231" s="162">
        <f t="shared" si="40"/>
        <v>0</v>
      </c>
      <c r="BG231" s="162">
        <f t="shared" si="41"/>
        <v>0</v>
      </c>
      <c r="BH231" s="162">
        <f t="shared" si="42"/>
        <v>0</v>
      </c>
      <c r="BI231" s="162">
        <f t="shared" si="43"/>
        <v>0</v>
      </c>
      <c r="BJ231" s="14" t="s">
        <v>83</v>
      </c>
      <c r="BK231" s="162">
        <f t="shared" si="44"/>
        <v>0</v>
      </c>
      <c r="BL231" s="14" t="s">
        <v>406</v>
      </c>
      <c r="BM231" s="161" t="s">
        <v>955</v>
      </c>
    </row>
    <row r="232" spans="1:65" s="2" customFormat="1" ht="24.2" customHeight="1">
      <c r="A232" s="26"/>
      <c r="B232" s="149"/>
      <c r="C232" s="150" t="s">
        <v>470</v>
      </c>
      <c r="D232" s="150" t="s">
        <v>146</v>
      </c>
      <c r="E232" s="151" t="s">
        <v>956</v>
      </c>
      <c r="F232" s="152" t="s">
        <v>957</v>
      </c>
      <c r="G232" s="153" t="s">
        <v>264</v>
      </c>
      <c r="H232" s="154">
        <v>1</v>
      </c>
      <c r="I232" s="155"/>
      <c r="J232" s="155"/>
      <c r="K232" s="156"/>
      <c r="L232" s="27"/>
      <c r="M232" s="157" t="s">
        <v>1</v>
      </c>
      <c r="N232" s="158" t="s">
        <v>37</v>
      </c>
      <c r="O232" s="159">
        <v>0</v>
      </c>
      <c r="P232" s="159">
        <f t="shared" si="36"/>
        <v>0</v>
      </c>
      <c r="Q232" s="159">
        <v>0</v>
      </c>
      <c r="R232" s="159">
        <f t="shared" si="37"/>
        <v>0</v>
      </c>
      <c r="S232" s="159">
        <v>0</v>
      </c>
      <c r="T232" s="160">
        <f t="shared" si="38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406</v>
      </c>
      <c r="AT232" s="161" t="s">
        <v>146</v>
      </c>
      <c r="AU232" s="161" t="s">
        <v>83</v>
      </c>
      <c r="AY232" s="14" t="s">
        <v>144</v>
      </c>
      <c r="BE232" s="162">
        <f t="shared" si="39"/>
        <v>0</v>
      </c>
      <c r="BF232" s="162">
        <f t="shared" si="40"/>
        <v>0</v>
      </c>
      <c r="BG232" s="162">
        <f t="shared" si="41"/>
        <v>0</v>
      </c>
      <c r="BH232" s="162">
        <f t="shared" si="42"/>
        <v>0</v>
      </c>
      <c r="BI232" s="162">
        <f t="shared" si="43"/>
        <v>0</v>
      </c>
      <c r="BJ232" s="14" t="s">
        <v>83</v>
      </c>
      <c r="BK232" s="162">
        <f t="shared" si="44"/>
        <v>0</v>
      </c>
      <c r="BL232" s="14" t="s">
        <v>406</v>
      </c>
      <c r="BM232" s="161" t="s">
        <v>958</v>
      </c>
    </row>
    <row r="233" spans="1:65" s="2" customFormat="1" ht="24.2" customHeight="1">
      <c r="A233" s="26"/>
      <c r="B233" s="149"/>
      <c r="C233" s="150" t="s">
        <v>563</v>
      </c>
      <c r="D233" s="150" t="s">
        <v>146</v>
      </c>
      <c r="E233" s="151" t="s">
        <v>959</v>
      </c>
      <c r="F233" s="152" t="s">
        <v>960</v>
      </c>
      <c r="G233" s="153" t="s">
        <v>264</v>
      </c>
      <c r="H233" s="154">
        <v>1</v>
      </c>
      <c r="I233" s="155"/>
      <c r="J233" s="155"/>
      <c r="K233" s="156"/>
      <c r="L233" s="27"/>
      <c r="M233" s="157" t="s">
        <v>1</v>
      </c>
      <c r="N233" s="158" t="s">
        <v>37</v>
      </c>
      <c r="O233" s="159">
        <v>0</v>
      </c>
      <c r="P233" s="159">
        <f t="shared" si="36"/>
        <v>0</v>
      </c>
      <c r="Q233" s="159">
        <v>0</v>
      </c>
      <c r="R233" s="159">
        <f t="shared" si="37"/>
        <v>0</v>
      </c>
      <c r="S233" s="159">
        <v>0</v>
      </c>
      <c r="T233" s="160">
        <f t="shared" si="38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406</v>
      </c>
      <c r="AT233" s="161" t="s">
        <v>146</v>
      </c>
      <c r="AU233" s="161" t="s">
        <v>83</v>
      </c>
      <c r="AY233" s="14" t="s">
        <v>144</v>
      </c>
      <c r="BE233" s="162">
        <f t="shared" si="39"/>
        <v>0</v>
      </c>
      <c r="BF233" s="162">
        <f t="shared" si="40"/>
        <v>0</v>
      </c>
      <c r="BG233" s="162">
        <f t="shared" si="41"/>
        <v>0</v>
      </c>
      <c r="BH233" s="162">
        <f t="shared" si="42"/>
        <v>0</v>
      </c>
      <c r="BI233" s="162">
        <f t="shared" si="43"/>
        <v>0</v>
      </c>
      <c r="BJ233" s="14" t="s">
        <v>83</v>
      </c>
      <c r="BK233" s="162">
        <f t="shared" si="44"/>
        <v>0</v>
      </c>
      <c r="BL233" s="14" t="s">
        <v>406</v>
      </c>
      <c r="BM233" s="161" t="s">
        <v>961</v>
      </c>
    </row>
    <row r="234" spans="1:65" s="2" customFormat="1" ht="44.25" customHeight="1">
      <c r="A234" s="26"/>
      <c r="B234" s="149"/>
      <c r="C234" s="163" t="s">
        <v>567</v>
      </c>
      <c r="D234" s="163" t="s">
        <v>194</v>
      </c>
      <c r="E234" s="164" t="s">
        <v>962</v>
      </c>
      <c r="F234" s="190" t="s">
        <v>1931</v>
      </c>
      <c r="G234" s="166" t="s">
        <v>264</v>
      </c>
      <c r="H234" s="167">
        <v>1</v>
      </c>
      <c r="I234" s="168"/>
      <c r="J234" s="168"/>
      <c r="K234" s="169"/>
      <c r="L234" s="170"/>
      <c r="M234" s="171" t="s">
        <v>1</v>
      </c>
      <c r="N234" s="172" t="s">
        <v>37</v>
      </c>
      <c r="O234" s="159">
        <v>0</v>
      </c>
      <c r="P234" s="159">
        <f t="shared" si="36"/>
        <v>0</v>
      </c>
      <c r="Q234" s="159">
        <v>0</v>
      </c>
      <c r="R234" s="159">
        <f t="shared" si="37"/>
        <v>0</v>
      </c>
      <c r="S234" s="159">
        <v>0</v>
      </c>
      <c r="T234" s="160">
        <f t="shared" si="38"/>
        <v>0</v>
      </c>
      <c r="U234" s="26"/>
      <c r="V234" s="186"/>
      <c r="W234" s="186"/>
      <c r="X234" s="186"/>
      <c r="Y234" s="26"/>
      <c r="Z234" s="26"/>
      <c r="AA234" s="26"/>
      <c r="AB234" s="26"/>
      <c r="AC234" s="26"/>
      <c r="AD234" s="26"/>
      <c r="AE234" s="26"/>
      <c r="AR234" s="161" t="s">
        <v>724</v>
      </c>
      <c r="AT234" s="161" t="s">
        <v>194</v>
      </c>
      <c r="AU234" s="161" t="s">
        <v>83</v>
      </c>
      <c r="AY234" s="14" t="s">
        <v>144</v>
      </c>
      <c r="BE234" s="162">
        <f t="shared" si="39"/>
        <v>0</v>
      </c>
      <c r="BF234" s="162">
        <f t="shared" si="40"/>
        <v>0</v>
      </c>
      <c r="BG234" s="162">
        <f t="shared" si="41"/>
        <v>0</v>
      </c>
      <c r="BH234" s="162">
        <f t="shared" si="42"/>
        <v>0</v>
      </c>
      <c r="BI234" s="162">
        <f t="shared" si="43"/>
        <v>0</v>
      </c>
      <c r="BJ234" s="14" t="s">
        <v>83</v>
      </c>
      <c r="BK234" s="162">
        <f t="shared" si="44"/>
        <v>0</v>
      </c>
      <c r="BL234" s="14" t="s">
        <v>406</v>
      </c>
      <c r="BM234" s="161" t="s">
        <v>963</v>
      </c>
    </row>
    <row r="235" spans="1:65" s="2" customFormat="1" ht="55.5" customHeight="1">
      <c r="A235" s="26"/>
      <c r="B235" s="149"/>
      <c r="C235" s="163" t="s">
        <v>571</v>
      </c>
      <c r="D235" s="163" t="s">
        <v>194</v>
      </c>
      <c r="E235" s="164" t="s">
        <v>964</v>
      </c>
      <c r="F235" s="165" t="s">
        <v>1950</v>
      </c>
      <c r="G235" s="166" t="s">
        <v>264</v>
      </c>
      <c r="H235" s="167">
        <v>1</v>
      </c>
      <c r="I235" s="168"/>
      <c r="J235" s="168"/>
      <c r="K235" s="169"/>
      <c r="L235" s="170"/>
      <c r="M235" s="171" t="s">
        <v>1</v>
      </c>
      <c r="N235" s="172" t="s">
        <v>37</v>
      </c>
      <c r="O235" s="159">
        <v>0</v>
      </c>
      <c r="P235" s="159">
        <f t="shared" si="36"/>
        <v>0</v>
      </c>
      <c r="Q235" s="159">
        <v>0</v>
      </c>
      <c r="R235" s="159">
        <f t="shared" si="37"/>
        <v>0</v>
      </c>
      <c r="S235" s="159">
        <v>0</v>
      </c>
      <c r="T235" s="160">
        <f t="shared" si="38"/>
        <v>0</v>
      </c>
      <c r="U235" s="26"/>
      <c r="V235" s="18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724</v>
      </c>
      <c r="AT235" s="161" t="s">
        <v>194</v>
      </c>
      <c r="AU235" s="161" t="s">
        <v>83</v>
      </c>
      <c r="AY235" s="14" t="s">
        <v>144</v>
      </c>
      <c r="BE235" s="162">
        <f t="shared" si="39"/>
        <v>0</v>
      </c>
      <c r="BF235" s="162">
        <f t="shared" si="40"/>
        <v>0</v>
      </c>
      <c r="BG235" s="162">
        <f t="shared" si="41"/>
        <v>0</v>
      </c>
      <c r="BH235" s="162">
        <f t="shared" si="42"/>
        <v>0</v>
      </c>
      <c r="BI235" s="162">
        <f t="shared" si="43"/>
        <v>0</v>
      </c>
      <c r="BJ235" s="14" t="s">
        <v>83</v>
      </c>
      <c r="BK235" s="162">
        <f t="shared" si="44"/>
        <v>0</v>
      </c>
      <c r="BL235" s="14" t="s">
        <v>406</v>
      </c>
      <c r="BM235" s="161" t="s">
        <v>965</v>
      </c>
    </row>
    <row r="236" spans="1:65" s="12" customFormat="1" ht="25.9" customHeight="1">
      <c r="B236" s="137"/>
      <c r="D236" s="138" t="s">
        <v>70</v>
      </c>
      <c r="E236" s="139" t="s">
        <v>966</v>
      </c>
      <c r="F236" s="139" t="s">
        <v>967</v>
      </c>
      <c r="J236" s="140"/>
      <c r="L236" s="137"/>
      <c r="M236" s="141"/>
      <c r="N236" s="142"/>
      <c r="O236" s="142"/>
      <c r="P236" s="143">
        <f>SUM(P237:P239)</f>
        <v>0</v>
      </c>
      <c r="Q236" s="142"/>
      <c r="R236" s="143">
        <f>SUM(R237:R239)</f>
        <v>0</v>
      </c>
      <c r="S236" s="142"/>
      <c r="T236" s="144">
        <f>SUM(T237:T239)</f>
        <v>0</v>
      </c>
      <c r="AR236" s="138" t="s">
        <v>90</v>
      </c>
      <c r="AT236" s="145" t="s">
        <v>70</v>
      </c>
      <c r="AU236" s="145" t="s">
        <v>71</v>
      </c>
      <c r="AY236" s="138" t="s">
        <v>144</v>
      </c>
      <c r="BK236" s="146">
        <f>SUM(BK237:BK239)</f>
        <v>0</v>
      </c>
    </row>
    <row r="237" spans="1:65" s="2" customFormat="1" ht="21.75" customHeight="1">
      <c r="A237" s="26"/>
      <c r="B237" s="149"/>
      <c r="C237" s="150" t="s">
        <v>575</v>
      </c>
      <c r="D237" s="150" t="s">
        <v>146</v>
      </c>
      <c r="E237" s="151" t="s">
        <v>968</v>
      </c>
      <c r="F237" s="197" t="s">
        <v>969</v>
      </c>
      <c r="G237" s="203" t="s">
        <v>1828</v>
      </c>
      <c r="H237" s="154">
        <v>10</v>
      </c>
      <c r="I237" s="155"/>
      <c r="J237" s="155"/>
      <c r="K237" s="156"/>
      <c r="L237" s="27"/>
      <c r="M237" s="157" t="s">
        <v>1</v>
      </c>
      <c r="N237" s="158" t="s">
        <v>37</v>
      </c>
      <c r="O237" s="159">
        <v>0</v>
      </c>
      <c r="P237" s="159">
        <f>O237*H237</f>
        <v>0</v>
      </c>
      <c r="Q237" s="159">
        <v>0</v>
      </c>
      <c r="R237" s="159">
        <f>Q237*H237</f>
        <v>0</v>
      </c>
      <c r="S237" s="159">
        <v>0</v>
      </c>
      <c r="T237" s="160">
        <f>S237*H237</f>
        <v>0</v>
      </c>
      <c r="U237" s="26"/>
      <c r="V237" s="202"/>
      <c r="W237" s="186"/>
      <c r="X237" s="26"/>
      <c r="Y237" s="26"/>
      <c r="Z237" s="26"/>
      <c r="AA237" s="26"/>
      <c r="AB237" s="26"/>
      <c r="AC237" s="26"/>
      <c r="AD237" s="26"/>
      <c r="AE237" s="26"/>
      <c r="AR237" s="161" t="s">
        <v>970</v>
      </c>
      <c r="AT237" s="161" t="s">
        <v>146</v>
      </c>
      <c r="AU237" s="161" t="s">
        <v>78</v>
      </c>
      <c r="AY237" s="14" t="s">
        <v>144</v>
      </c>
      <c r="BE237" s="162">
        <f>IF(N237="základná",J237,0)</f>
        <v>0</v>
      </c>
      <c r="BF237" s="162">
        <f>IF(N237="znížená",J237,0)</f>
        <v>0</v>
      </c>
      <c r="BG237" s="162">
        <f>IF(N237="zákl. prenesená",J237,0)</f>
        <v>0</v>
      </c>
      <c r="BH237" s="162">
        <f>IF(N237="zníž. prenesená",J237,0)</f>
        <v>0</v>
      </c>
      <c r="BI237" s="162">
        <f>IF(N237="nulová",J237,0)</f>
        <v>0</v>
      </c>
      <c r="BJ237" s="14" t="s">
        <v>83</v>
      </c>
      <c r="BK237" s="162">
        <f>ROUND(I237*H237,2)</f>
        <v>0</v>
      </c>
      <c r="BL237" s="14" t="s">
        <v>970</v>
      </c>
      <c r="BM237" s="161" t="s">
        <v>971</v>
      </c>
    </row>
    <row r="238" spans="1:65" s="2" customFormat="1" ht="16.5" customHeight="1">
      <c r="A238" s="26"/>
      <c r="B238" s="149"/>
      <c r="C238" s="150" t="s">
        <v>579</v>
      </c>
      <c r="D238" s="150" t="s">
        <v>146</v>
      </c>
      <c r="E238" s="151" t="s">
        <v>972</v>
      </c>
      <c r="F238" s="152" t="s">
        <v>973</v>
      </c>
      <c r="G238" s="153" t="s">
        <v>653</v>
      </c>
      <c r="H238" s="154">
        <v>20</v>
      </c>
      <c r="I238" s="155"/>
      <c r="J238" s="155"/>
      <c r="K238" s="156"/>
      <c r="L238" s="27"/>
      <c r="M238" s="157" t="s">
        <v>1</v>
      </c>
      <c r="N238" s="158" t="s">
        <v>37</v>
      </c>
      <c r="O238" s="159">
        <v>0</v>
      </c>
      <c r="P238" s="159">
        <f>O238*H238</f>
        <v>0</v>
      </c>
      <c r="Q238" s="159">
        <v>0</v>
      </c>
      <c r="R238" s="159">
        <f>Q238*H238</f>
        <v>0</v>
      </c>
      <c r="S238" s="159">
        <v>0</v>
      </c>
      <c r="T238" s="160">
        <f>S238*H238</f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970</v>
      </c>
      <c r="AT238" s="161" t="s">
        <v>146</v>
      </c>
      <c r="AU238" s="161" t="s">
        <v>78</v>
      </c>
      <c r="AY238" s="14" t="s">
        <v>144</v>
      </c>
      <c r="BE238" s="162">
        <f>IF(N238="základná",J238,0)</f>
        <v>0</v>
      </c>
      <c r="BF238" s="162">
        <f>IF(N238="znížená",J238,0)</f>
        <v>0</v>
      </c>
      <c r="BG238" s="162">
        <f>IF(N238="zákl. prenesená",J238,0)</f>
        <v>0</v>
      </c>
      <c r="BH238" s="162">
        <f>IF(N238="zníž. prenesená",J238,0)</f>
        <v>0</v>
      </c>
      <c r="BI238" s="162">
        <f>IF(N238="nulová",J238,0)</f>
        <v>0</v>
      </c>
      <c r="BJ238" s="14" t="s">
        <v>83</v>
      </c>
      <c r="BK238" s="162">
        <f>ROUND(I238*H238,2)</f>
        <v>0</v>
      </c>
      <c r="BL238" s="14" t="s">
        <v>970</v>
      </c>
      <c r="BM238" s="161" t="s">
        <v>974</v>
      </c>
    </row>
    <row r="239" spans="1:65" s="2" customFormat="1" ht="33" customHeight="1">
      <c r="A239" s="26"/>
      <c r="B239" s="149"/>
      <c r="C239" s="150" t="s">
        <v>585</v>
      </c>
      <c r="D239" s="150" t="s">
        <v>146</v>
      </c>
      <c r="E239" s="151" t="s">
        <v>975</v>
      </c>
      <c r="F239" s="197" t="s">
        <v>976</v>
      </c>
      <c r="G239" s="203" t="s">
        <v>662</v>
      </c>
      <c r="H239" s="154">
        <v>1</v>
      </c>
      <c r="I239" s="155"/>
      <c r="J239" s="155"/>
      <c r="K239" s="156"/>
      <c r="L239" s="27"/>
      <c r="M239" s="173" t="s">
        <v>1</v>
      </c>
      <c r="N239" s="174" t="s">
        <v>37</v>
      </c>
      <c r="O239" s="175">
        <v>0</v>
      </c>
      <c r="P239" s="175">
        <f>O239*H239</f>
        <v>0</v>
      </c>
      <c r="Q239" s="175">
        <v>0</v>
      </c>
      <c r="R239" s="175">
        <f>Q239*H239</f>
        <v>0</v>
      </c>
      <c r="S239" s="175">
        <v>0</v>
      </c>
      <c r="T239" s="176">
        <f>S239*H239</f>
        <v>0</v>
      </c>
      <c r="U239" s="26"/>
      <c r="V239" s="202"/>
      <c r="W239" s="186"/>
      <c r="X239" s="186"/>
      <c r="Y239" s="186"/>
      <c r="Z239" s="26"/>
      <c r="AA239" s="26"/>
      <c r="AB239" s="26"/>
      <c r="AC239" s="26"/>
      <c r="AD239" s="26"/>
      <c r="AE239" s="26"/>
      <c r="AR239" s="161" t="s">
        <v>970</v>
      </c>
      <c r="AT239" s="161" t="s">
        <v>146</v>
      </c>
      <c r="AU239" s="161" t="s">
        <v>78</v>
      </c>
      <c r="AY239" s="14" t="s">
        <v>144</v>
      </c>
      <c r="BE239" s="162">
        <f>IF(N239="základná",J239,0)</f>
        <v>0</v>
      </c>
      <c r="BF239" s="162">
        <f>IF(N239="znížená",J239,0)</f>
        <v>0</v>
      </c>
      <c r="BG239" s="162">
        <f>IF(N239="zákl. prenesená",J239,0)</f>
        <v>0</v>
      </c>
      <c r="BH239" s="162">
        <f>IF(N239="zníž. prenesená",J239,0)</f>
        <v>0</v>
      </c>
      <c r="BI239" s="162">
        <f>IF(N239="nulová",J239,0)</f>
        <v>0</v>
      </c>
      <c r="BJ239" s="14" t="s">
        <v>83</v>
      </c>
      <c r="BK239" s="162">
        <f>ROUND(I239*H239,2)</f>
        <v>0</v>
      </c>
      <c r="BL239" s="14" t="s">
        <v>970</v>
      </c>
      <c r="BM239" s="161" t="s">
        <v>977</v>
      </c>
    </row>
    <row r="240" spans="1:65" s="2" customFormat="1" ht="6.95" customHeight="1">
      <c r="A240" s="26"/>
      <c r="B240" s="44"/>
      <c r="C240" s="45"/>
      <c r="D240" s="45"/>
      <c r="E240" s="45"/>
      <c r="F240" s="45"/>
      <c r="G240" s="45"/>
      <c r="H240" s="45"/>
      <c r="I240" s="45"/>
      <c r="J240" s="45"/>
      <c r="K240" s="45"/>
      <c r="L240" s="27"/>
      <c r="M240" s="26"/>
      <c r="O240" s="26"/>
      <c r="P240" s="26"/>
      <c r="Q240" s="26"/>
      <c r="R240" s="26"/>
      <c r="S240" s="26"/>
      <c r="T240" s="26"/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</row>
  </sheetData>
  <autoFilter ref="C126:K239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88"/>
  <sheetViews>
    <sheetView showGridLines="0" tabSelected="1" workbookViewId="0">
      <selection activeCell="F317" sqref="F31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57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92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99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6" t="str">
        <f>'Rekapitulácia stavby'!K6</f>
        <v>Spišská Nová Ves OÚ, rekonštrukcia kotolne</v>
      </c>
      <c r="F7" s="267"/>
      <c r="G7" s="267"/>
      <c r="H7" s="26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6"/>
      <c r="B9" s="27"/>
      <c r="C9" s="26"/>
      <c r="D9" s="26"/>
      <c r="E9" s="266" t="s">
        <v>101</v>
      </c>
      <c r="F9" s="265"/>
      <c r="G9" s="265"/>
      <c r="H9" s="26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102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24" t="s">
        <v>978</v>
      </c>
      <c r="F11" s="265"/>
      <c r="G11" s="265"/>
      <c r="H11" s="26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1951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1952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50" t="str">
        <f>'Rekapitulácia stavby'!E14</f>
        <v xml:space="preserve"> </v>
      </c>
      <c r="F20" s="250"/>
      <c r="G20" s="250"/>
      <c r="H20" s="250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53" t="s">
        <v>1</v>
      </c>
      <c r="F29" s="253"/>
      <c r="G29" s="253"/>
      <c r="H29" s="25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31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33</v>
      </c>
      <c r="G34" s="26"/>
      <c r="H34" s="26"/>
      <c r="I34" s="30" t="s">
        <v>32</v>
      </c>
      <c r="J34" s="30" t="s">
        <v>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35</v>
      </c>
      <c r="E35" s="32" t="s">
        <v>36</v>
      </c>
      <c r="F35" s="102">
        <f>ROUND((SUM(BE131:BE387)),  2)</f>
        <v>0</v>
      </c>
      <c r="G35" s="103"/>
      <c r="H35" s="103"/>
      <c r="I35" s="104">
        <v>0.2</v>
      </c>
      <c r="J35" s="102">
        <f>ROUND(((SUM(BE131:BE387))*I35),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37</v>
      </c>
      <c r="F36" s="105"/>
      <c r="G36" s="26"/>
      <c r="H36" s="26"/>
      <c r="I36" s="106">
        <v>0.2</v>
      </c>
      <c r="J36" s="105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105">
        <f>ROUND((SUM(BG131:BG387)),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39</v>
      </c>
      <c r="F38" s="105">
        <f>ROUND((SUM(BH131:BH387)),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40</v>
      </c>
      <c r="F39" s="102">
        <f>ROUND((SUM(BI131:BI387)),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41</v>
      </c>
      <c r="E41" s="57"/>
      <c r="F41" s="57"/>
      <c r="G41" s="109" t="s">
        <v>42</v>
      </c>
      <c r="H41" s="110" t="s">
        <v>43</v>
      </c>
      <c r="I41" s="57"/>
      <c r="J41" s="111"/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46</v>
      </c>
      <c r="E61" s="29"/>
      <c r="F61" s="113" t="s">
        <v>47</v>
      </c>
      <c r="G61" s="42" t="s">
        <v>46</v>
      </c>
      <c r="H61" s="29"/>
      <c r="I61" s="29"/>
      <c r="J61" s="114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46</v>
      </c>
      <c r="E76" s="29"/>
      <c r="F76" s="113" t="s">
        <v>47</v>
      </c>
      <c r="G76" s="42" t="s">
        <v>46</v>
      </c>
      <c r="H76" s="29"/>
      <c r="I76" s="29"/>
      <c r="J76" s="114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66" t="str">
        <f>E7</f>
        <v>Spišská Nová Ves OÚ, rekonštrukcia kotolne</v>
      </c>
      <c r="F85" s="267"/>
      <c r="G85" s="267"/>
      <c r="H85" s="26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6"/>
      <c r="B87" s="27"/>
      <c r="C87" s="26"/>
      <c r="D87" s="26"/>
      <c r="E87" s="266" t="s">
        <v>101</v>
      </c>
      <c r="F87" s="265"/>
      <c r="G87" s="265"/>
      <c r="H87" s="26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102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24" t="str">
        <f>E11</f>
        <v>4 - Ústredné vykurovanie</v>
      </c>
      <c r="F89" s="265"/>
      <c r="G89" s="265"/>
      <c r="H89" s="26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Spišská Nová Ves, Markušovská cesta č. 1, 052 01 Spišská Nová Ves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Pribinova 2, 812 72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105</v>
      </c>
      <c r="D96" s="107"/>
      <c r="E96" s="107"/>
      <c r="F96" s="107"/>
      <c r="G96" s="107"/>
      <c r="H96" s="107"/>
      <c r="I96" s="107"/>
      <c r="J96" s="116" t="s">
        <v>106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>
      <c r="A98" s="26"/>
      <c r="B98" s="27"/>
      <c r="C98" s="117" t="s">
        <v>107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108</v>
      </c>
    </row>
    <row r="99" spans="1:47" s="9" customFormat="1" ht="24.95" customHeight="1">
      <c r="B99" s="118"/>
      <c r="D99" s="119" t="s">
        <v>979</v>
      </c>
      <c r="E99" s="120"/>
      <c r="F99" s="120"/>
      <c r="G99" s="120"/>
      <c r="H99" s="120"/>
      <c r="I99" s="120"/>
      <c r="J99" s="121"/>
      <c r="L99" s="118"/>
    </row>
    <row r="100" spans="1:47" s="10" customFormat="1" ht="19.899999999999999" customHeight="1">
      <c r="B100" s="122"/>
      <c r="D100" s="123" t="s">
        <v>980</v>
      </c>
      <c r="E100" s="124"/>
      <c r="F100" s="124"/>
      <c r="G100" s="124"/>
      <c r="H100" s="124"/>
      <c r="I100" s="124"/>
      <c r="J100" s="125"/>
      <c r="L100" s="122"/>
    </row>
    <row r="101" spans="1:47" s="9" customFormat="1" ht="24.95" customHeight="1">
      <c r="B101" s="118"/>
      <c r="D101" s="119" t="s">
        <v>981</v>
      </c>
      <c r="E101" s="120"/>
      <c r="F101" s="120"/>
      <c r="G101" s="120"/>
      <c r="H101" s="120"/>
      <c r="I101" s="120"/>
      <c r="J101" s="121"/>
      <c r="L101" s="118"/>
    </row>
    <row r="102" spans="1:47" s="10" customFormat="1" ht="19.899999999999999" customHeight="1">
      <c r="B102" s="122"/>
      <c r="D102" s="123" t="s">
        <v>982</v>
      </c>
      <c r="E102" s="124"/>
      <c r="F102" s="124"/>
      <c r="G102" s="124"/>
      <c r="H102" s="124"/>
      <c r="I102" s="124"/>
      <c r="J102" s="125"/>
      <c r="L102" s="122"/>
    </row>
    <row r="103" spans="1:47" s="10" customFormat="1" ht="19.899999999999999" customHeight="1">
      <c r="B103" s="122"/>
      <c r="D103" s="123" t="s">
        <v>983</v>
      </c>
      <c r="E103" s="124"/>
      <c r="F103" s="124"/>
      <c r="G103" s="124"/>
      <c r="H103" s="124"/>
      <c r="I103" s="124"/>
      <c r="J103" s="125"/>
      <c r="L103" s="122"/>
    </row>
    <row r="104" spans="1:47" s="10" customFormat="1" ht="19.899999999999999" customHeight="1">
      <c r="B104" s="122"/>
      <c r="D104" s="123" t="s">
        <v>984</v>
      </c>
      <c r="E104" s="124"/>
      <c r="F104" s="124"/>
      <c r="G104" s="124"/>
      <c r="H104" s="124"/>
      <c r="I104" s="124"/>
      <c r="J104" s="125"/>
      <c r="L104" s="122"/>
    </row>
    <row r="105" spans="1:47" s="10" customFormat="1" ht="19.899999999999999" customHeight="1">
      <c r="B105" s="122"/>
      <c r="D105" s="123" t="s">
        <v>985</v>
      </c>
      <c r="E105" s="124"/>
      <c r="F105" s="124"/>
      <c r="G105" s="124"/>
      <c r="H105" s="124"/>
      <c r="I105" s="124"/>
      <c r="J105" s="125"/>
      <c r="L105" s="122"/>
    </row>
    <row r="106" spans="1:47" s="10" customFormat="1" ht="19.899999999999999" customHeight="1">
      <c r="B106" s="122"/>
      <c r="D106" s="123" t="s">
        <v>986</v>
      </c>
      <c r="E106" s="124"/>
      <c r="F106" s="124"/>
      <c r="G106" s="124"/>
      <c r="H106" s="124"/>
      <c r="I106" s="124"/>
      <c r="J106" s="125"/>
      <c r="L106" s="122"/>
    </row>
    <row r="107" spans="1:47" s="10" customFormat="1" ht="19.899999999999999" customHeight="1">
      <c r="B107" s="122"/>
      <c r="D107" s="123" t="s">
        <v>987</v>
      </c>
      <c r="E107" s="124"/>
      <c r="F107" s="124"/>
      <c r="G107" s="124"/>
      <c r="H107" s="124"/>
      <c r="I107" s="124"/>
      <c r="J107" s="125"/>
      <c r="L107" s="122"/>
    </row>
    <row r="108" spans="1:47" s="10" customFormat="1" ht="19.899999999999999" customHeight="1">
      <c r="B108" s="122"/>
      <c r="D108" s="123" t="s">
        <v>988</v>
      </c>
      <c r="E108" s="124"/>
      <c r="F108" s="124"/>
      <c r="G108" s="124"/>
      <c r="H108" s="124"/>
      <c r="I108" s="124"/>
      <c r="J108" s="125"/>
      <c r="L108" s="122"/>
    </row>
    <row r="109" spans="1:47" s="9" customFormat="1" ht="24.95" customHeight="1">
      <c r="B109" s="118"/>
      <c r="D109" s="119" t="s">
        <v>989</v>
      </c>
      <c r="E109" s="120"/>
      <c r="F109" s="120"/>
      <c r="G109" s="120"/>
      <c r="H109" s="120"/>
      <c r="I109" s="120"/>
      <c r="J109" s="121"/>
      <c r="L109" s="118"/>
    </row>
    <row r="110" spans="1:47" s="2" customFormat="1" ht="21.75" customHeight="1">
      <c r="A110" s="26"/>
      <c r="B110" s="27"/>
      <c r="C110" s="26"/>
      <c r="D110" s="26"/>
      <c r="E110" s="26"/>
      <c r="F110" s="26"/>
      <c r="G110" s="26"/>
      <c r="H110" s="26"/>
      <c r="I110" s="26"/>
      <c r="J110" s="26"/>
      <c r="K110" s="26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1" spans="1:47" s="2" customFormat="1" ht="6.95" customHeight="1">
      <c r="A111" s="26"/>
      <c r="B111" s="44"/>
      <c r="C111" s="45"/>
      <c r="D111" s="45"/>
      <c r="E111" s="45"/>
      <c r="F111" s="45"/>
      <c r="G111" s="45"/>
      <c r="H111" s="45"/>
      <c r="I111" s="45"/>
      <c r="J111" s="45"/>
      <c r="K111" s="45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5" spans="1:31" s="2" customFormat="1" ht="6.95" customHeight="1">
      <c r="A115" s="26"/>
      <c r="B115" s="46"/>
      <c r="C115" s="47"/>
      <c r="D115" s="47"/>
      <c r="E115" s="47"/>
      <c r="F115" s="47"/>
      <c r="G115" s="47"/>
      <c r="H115" s="47"/>
      <c r="I115" s="47"/>
      <c r="J115" s="47"/>
      <c r="K115" s="47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24.95" customHeight="1">
      <c r="A116" s="26"/>
      <c r="B116" s="27"/>
      <c r="C116" s="18" t="s">
        <v>130</v>
      </c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6.95" customHeight="1">
      <c r="A117" s="26"/>
      <c r="B117" s="27"/>
      <c r="C117" s="26"/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2" customHeight="1">
      <c r="A118" s="26"/>
      <c r="B118" s="27"/>
      <c r="C118" s="23" t="s">
        <v>13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2" customFormat="1" ht="16.5" customHeight="1">
      <c r="A119" s="26"/>
      <c r="B119" s="27"/>
      <c r="C119" s="26"/>
      <c r="D119" s="26"/>
      <c r="E119" s="266" t="str">
        <f>E7</f>
        <v>Spišská Nová Ves OÚ, rekonštrukcia kotolne</v>
      </c>
      <c r="F119" s="267"/>
      <c r="G119" s="267"/>
      <c r="H119" s="267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31" s="1" customFormat="1" ht="12" customHeight="1">
      <c r="B120" s="17"/>
      <c r="C120" s="23" t="s">
        <v>100</v>
      </c>
      <c r="L120" s="17"/>
    </row>
    <row r="121" spans="1:31" s="2" customFormat="1" ht="16.5" customHeight="1">
      <c r="A121" s="26"/>
      <c r="B121" s="27"/>
      <c r="C121" s="26"/>
      <c r="D121" s="26"/>
      <c r="E121" s="266" t="s">
        <v>101</v>
      </c>
      <c r="F121" s="265"/>
      <c r="G121" s="265"/>
      <c r="H121" s="265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2" customHeight="1">
      <c r="A122" s="26"/>
      <c r="B122" s="27"/>
      <c r="C122" s="23" t="s">
        <v>102</v>
      </c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16.5" customHeight="1">
      <c r="A123" s="26"/>
      <c r="B123" s="27"/>
      <c r="C123" s="26"/>
      <c r="D123" s="26"/>
      <c r="E123" s="224" t="str">
        <f>E11</f>
        <v>4 - Ústredné vykurovanie</v>
      </c>
      <c r="F123" s="265"/>
      <c r="G123" s="265"/>
      <c r="H123" s="265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6.95" customHeight="1">
      <c r="A124" s="26"/>
      <c r="B124" s="27"/>
      <c r="C124" s="26"/>
      <c r="D124" s="26"/>
      <c r="E124" s="26"/>
      <c r="F124" s="26"/>
      <c r="G124" s="26"/>
      <c r="H124" s="26"/>
      <c r="I124" s="26"/>
      <c r="J124" s="26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12" customHeight="1">
      <c r="A125" s="26"/>
      <c r="B125" s="27"/>
      <c r="C125" s="23" t="s">
        <v>17</v>
      </c>
      <c r="D125" s="26"/>
      <c r="E125" s="26"/>
      <c r="F125" s="21" t="str">
        <f>F14</f>
        <v>Spišská Nová Ves, Markušovská cesta č. 1, 052 01 Spišská Nová Ves</v>
      </c>
      <c r="G125" s="26"/>
      <c r="H125" s="26"/>
      <c r="I125" s="23" t="s">
        <v>19</v>
      </c>
      <c r="J125" s="52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6.95" customHeight="1">
      <c r="A126" s="26"/>
      <c r="B126" s="27"/>
      <c r="C126" s="26"/>
      <c r="D126" s="26"/>
      <c r="E126" s="26"/>
      <c r="F126" s="26"/>
      <c r="G126" s="26"/>
      <c r="H126" s="26"/>
      <c r="I126" s="26"/>
      <c r="J126" s="26"/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20</v>
      </c>
      <c r="D127" s="26"/>
      <c r="E127" s="26"/>
      <c r="F127" s="21" t="str">
        <f>E17</f>
        <v>Ministerstvo vnútra SR, Pribinova 2, 812 72 Bratislava</v>
      </c>
      <c r="G127" s="26"/>
      <c r="H127" s="26"/>
      <c r="I127" s="23" t="s">
        <v>26</v>
      </c>
      <c r="J127" s="24" t="str">
        <f>E23</f>
        <v>KApAR, s.r.o., Prešov</v>
      </c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5.2" customHeight="1">
      <c r="A128" s="26"/>
      <c r="B128" s="27"/>
      <c r="C128" s="23" t="s">
        <v>24</v>
      </c>
      <c r="D128" s="26"/>
      <c r="E128" s="26"/>
      <c r="F128" s="21" t="str">
        <f>IF(E20="","",E20)</f>
        <v xml:space="preserve"> </v>
      </c>
      <c r="G128" s="26"/>
      <c r="H128" s="26"/>
      <c r="I128" s="23" t="s">
        <v>29</v>
      </c>
      <c r="J128" s="24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2" customFormat="1" ht="10.35" customHeight="1">
      <c r="A129" s="26"/>
      <c r="B129" s="27"/>
      <c r="C129" s="26"/>
      <c r="D129" s="26"/>
      <c r="E129" s="26"/>
      <c r="F129" s="26"/>
      <c r="G129" s="26"/>
      <c r="H129" s="26"/>
      <c r="I129" s="26"/>
      <c r="J129" s="26"/>
      <c r="K129" s="26"/>
      <c r="L129" s="39"/>
      <c r="S129" s="26"/>
      <c r="T129" s="26"/>
      <c r="U129" s="26"/>
      <c r="V129" s="26"/>
      <c r="W129" s="26"/>
      <c r="X129" s="26"/>
      <c r="Y129" s="26"/>
      <c r="Z129" s="26"/>
      <c r="AA129" s="26"/>
      <c r="AB129" s="26"/>
      <c r="AC129" s="26"/>
      <c r="AD129" s="26"/>
      <c r="AE129" s="26"/>
    </row>
    <row r="130" spans="1:65" s="11" customFormat="1" ht="29.25" customHeight="1">
      <c r="A130" s="126"/>
      <c r="B130" s="127"/>
      <c r="C130" s="128" t="s">
        <v>131</v>
      </c>
      <c r="D130" s="129" t="s">
        <v>56</v>
      </c>
      <c r="E130" s="129" t="s">
        <v>52</v>
      </c>
      <c r="F130" s="129" t="s">
        <v>53</v>
      </c>
      <c r="G130" s="129" t="s">
        <v>132</v>
      </c>
      <c r="H130" s="129" t="s">
        <v>133</v>
      </c>
      <c r="I130" s="129" t="s">
        <v>134</v>
      </c>
      <c r="J130" s="130" t="s">
        <v>106</v>
      </c>
      <c r="K130" s="131" t="s">
        <v>135</v>
      </c>
      <c r="L130" s="132"/>
      <c r="M130" s="59" t="s">
        <v>1</v>
      </c>
      <c r="N130" s="60" t="s">
        <v>35</v>
      </c>
      <c r="O130" s="60" t="s">
        <v>136</v>
      </c>
      <c r="P130" s="60" t="s">
        <v>137</v>
      </c>
      <c r="Q130" s="60" t="s">
        <v>138</v>
      </c>
      <c r="R130" s="60" t="s">
        <v>139</v>
      </c>
      <c r="S130" s="60" t="s">
        <v>140</v>
      </c>
      <c r="T130" s="61" t="s">
        <v>141</v>
      </c>
      <c r="U130" s="126"/>
      <c r="V130" s="126"/>
      <c r="W130" s="126"/>
      <c r="X130" s="126"/>
      <c r="Y130" s="126"/>
      <c r="Z130" s="126"/>
      <c r="AA130" s="126"/>
      <c r="AB130" s="126"/>
      <c r="AC130" s="126"/>
      <c r="AD130" s="126"/>
      <c r="AE130" s="126"/>
    </row>
    <row r="131" spans="1:65" s="2" customFormat="1" ht="22.7" customHeight="1">
      <c r="A131" s="26"/>
      <c r="B131" s="27"/>
      <c r="C131" s="66" t="s">
        <v>107</v>
      </c>
      <c r="D131" s="26"/>
      <c r="E131" s="26"/>
      <c r="F131" s="26"/>
      <c r="G131" s="26"/>
      <c r="H131" s="26"/>
      <c r="I131" s="26"/>
      <c r="J131" s="133"/>
      <c r="K131" s="26"/>
      <c r="L131" s="27"/>
      <c r="M131" s="62"/>
      <c r="N131" s="53"/>
      <c r="O131" s="63"/>
      <c r="P131" s="134">
        <f>P132+P144+P384</f>
        <v>0</v>
      </c>
      <c r="Q131" s="63"/>
      <c r="R131" s="134">
        <f>R132+R144+R384</f>
        <v>16.408311288343558</v>
      </c>
      <c r="S131" s="63"/>
      <c r="T131" s="135">
        <f>T132+T144+T384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T131" s="14" t="s">
        <v>70</v>
      </c>
      <c r="AU131" s="14" t="s">
        <v>108</v>
      </c>
      <c r="BK131" s="136">
        <f>BK132+BK144+BK384</f>
        <v>0</v>
      </c>
    </row>
    <row r="132" spans="1:65" s="12" customFormat="1" ht="25.9" customHeight="1">
      <c r="B132" s="137"/>
      <c r="D132" s="138" t="s">
        <v>70</v>
      </c>
      <c r="E132" s="139" t="s">
        <v>142</v>
      </c>
      <c r="F132" s="139" t="s">
        <v>990</v>
      </c>
      <c r="J132" s="140"/>
      <c r="L132" s="137"/>
      <c r="M132" s="141"/>
      <c r="N132" s="142"/>
      <c r="O132" s="142"/>
      <c r="P132" s="143">
        <f>P133</f>
        <v>0</v>
      </c>
      <c r="Q132" s="142"/>
      <c r="R132" s="143">
        <f>R133</f>
        <v>1.8618800000000002</v>
      </c>
      <c r="S132" s="142"/>
      <c r="T132" s="144">
        <f>T133</f>
        <v>0</v>
      </c>
      <c r="AR132" s="138" t="s">
        <v>78</v>
      </c>
      <c r="AT132" s="145" t="s">
        <v>70</v>
      </c>
      <c r="AU132" s="145" t="s">
        <v>71</v>
      </c>
      <c r="AY132" s="138" t="s">
        <v>144</v>
      </c>
      <c r="BK132" s="146">
        <f>BK133</f>
        <v>0</v>
      </c>
    </row>
    <row r="133" spans="1:65" s="12" customFormat="1" ht="22.7" customHeight="1">
      <c r="B133" s="137"/>
      <c r="D133" s="138" t="s">
        <v>70</v>
      </c>
      <c r="E133" s="147" t="s">
        <v>176</v>
      </c>
      <c r="F133" s="147" t="s">
        <v>991</v>
      </c>
      <c r="J133" s="148"/>
      <c r="L133" s="137"/>
      <c r="M133" s="141"/>
      <c r="N133" s="142"/>
      <c r="O133" s="142"/>
      <c r="P133" s="143">
        <f>SUM(P134:P143)</f>
        <v>0</v>
      </c>
      <c r="Q133" s="142"/>
      <c r="R133" s="143">
        <f>SUM(R134:R143)</f>
        <v>1.8618800000000002</v>
      </c>
      <c r="S133" s="142"/>
      <c r="T133" s="144">
        <f>SUM(T134:T143)</f>
        <v>0</v>
      </c>
      <c r="AR133" s="138" t="s">
        <v>78</v>
      </c>
      <c r="AT133" s="145" t="s">
        <v>70</v>
      </c>
      <c r="AU133" s="145" t="s">
        <v>78</v>
      </c>
      <c r="AY133" s="138" t="s">
        <v>144</v>
      </c>
      <c r="BK133" s="146">
        <f>SUM(BK134:BK143)</f>
        <v>0</v>
      </c>
    </row>
    <row r="134" spans="1:65" s="2" customFormat="1" ht="24.2" customHeight="1">
      <c r="A134" s="26"/>
      <c r="B134" s="149"/>
      <c r="C134" s="150" t="s">
        <v>78</v>
      </c>
      <c r="D134" s="150" t="s">
        <v>146</v>
      </c>
      <c r="E134" s="151" t="s">
        <v>992</v>
      </c>
      <c r="F134" s="152" t="s">
        <v>993</v>
      </c>
      <c r="G134" s="153" t="s">
        <v>163</v>
      </c>
      <c r="H134" s="154">
        <v>290</v>
      </c>
      <c r="I134" s="155"/>
      <c r="J134" s="155"/>
      <c r="K134" s="156"/>
      <c r="L134" s="27"/>
      <c r="M134" s="157" t="s">
        <v>1</v>
      </c>
      <c r="N134" s="158" t="s">
        <v>37</v>
      </c>
      <c r="O134" s="159">
        <v>0</v>
      </c>
      <c r="P134" s="159">
        <f t="shared" ref="P134:P143" si="0">O134*H134</f>
        <v>0</v>
      </c>
      <c r="Q134" s="159">
        <v>6.1799999999999997E-3</v>
      </c>
      <c r="R134" s="159">
        <f t="shared" ref="R134:R143" si="1">Q134*H134</f>
        <v>1.7922</v>
      </c>
      <c r="S134" s="159">
        <v>0</v>
      </c>
      <c r="T134" s="160">
        <f t="shared" ref="T134:T143" si="2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90</v>
      </c>
      <c r="AT134" s="161" t="s">
        <v>146</v>
      </c>
      <c r="AU134" s="161" t="s">
        <v>83</v>
      </c>
      <c r="AY134" s="14" t="s">
        <v>144</v>
      </c>
      <c r="BE134" s="162">
        <f t="shared" ref="BE134:BE143" si="3">IF(N134="základná",J134,0)</f>
        <v>0</v>
      </c>
      <c r="BF134" s="162">
        <f t="shared" ref="BF134:BF143" si="4">IF(N134="znížená",J134,0)</f>
        <v>0</v>
      </c>
      <c r="BG134" s="162">
        <f t="shared" ref="BG134:BG143" si="5">IF(N134="zákl. prenesená",J134,0)</f>
        <v>0</v>
      </c>
      <c r="BH134" s="162">
        <f t="shared" ref="BH134:BH143" si="6">IF(N134="zníž. prenesená",J134,0)</f>
        <v>0</v>
      </c>
      <c r="BI134" s="162">
        <f t="shared" ref="BI134:BI143" si="7">IF(N134="nulová",J134,0)</f>
        <v>0</v>
      </c>
      <c r="BJ134" s="14" t="s">
        <v>83</v>
      </c>
      <c r="BK134" s="162">
        <f t="shared" ref="BK134:BK143" si="8">ROUND(I134*H134,2)</f>
        <v>0</v>
      </c>
      <c r="BL134" s="14" t="s">
        <v>90</v>
      </c>
      <c r="BM134" s="161" t="s">
        <v>83</v>
      </c>
    </row>
    <row r="135" spans="1:65" s="2" customFormat="1" ht="24.2" customHeight="1">
      <c r="A135" s="26"/>
      <c r="B135" s="149"/>
      <c r="C135" s="150" t="s">
        <v>83</v>
      </c>
      <c r="D135" s="150" t="s">
        <v>146</v>
      </c>
      <c r="E135" s="151" t="s">
        <v>994</v>
      </c>
      <c r="F135" s="152" t="s">
        <v>995</v>
      </c>
      <c r="G135" s="153" t="s">
        <v>264</v>
      </c>
      <c r="H135" s="154">
        <v>190</v>
      </c>
      <c r="I135" s="155"/>
      <c r="J135" s="155"/>
      <c r="K135" s="156"/>
      <c r="L135" s="27"/>
      <c r="M135" s="157" t="s">
        <v>1</v>
      </c>
      <c r="N135" s="158" t="s">
        <v>37</v>
      </c>
      <c r="O135" s="159">
        <v>0</v>
      </c>
      <c r="P135" s="159">
        <f t="shared" si="0"/>
        <v>0</v>
      </c>
      <c r="Q135" s="159">
        <v>0</v>
      </c>
      <c r="R135" s="159">
        <f t="shared" si="1"/>
        <v>0</v>
      </c>
      <c r="S135" s="159">
        <v>0</v>
      </c>
      <c r="T135" s="160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90</v>
      </c>
      <c r="AT135" s="161" t="s">
        <v>146</v>
      </c>
      <c r="AU135" s="161" t="s">
        <v>83</v>
      </c>
      <c r="AY135" s="14" t="s">
        <v>144</v>
      </c>
      <c r="BE135" s="162">
        <f t="shared" si="3"/>
        <v>0</v>
      </c>
      <c r="BF135" s="162">
        <f t="shared" si="4"/>
        <v>0</v>
      </c>
      <c r="BG135" s="162">
        <f t="shared" si="5"/>
        <v>0</v>
      </c>
      <c r="BH135" s="162">
        <f t="shared" si="6"/>
        <v>0</v>
      </c>
      <c r="BI135" s="162">
        <f t="shared" si="7"/>
        <v>0</v>
      </c>
      <c r="BJ135" s="14" t="s">
        <v>83</v>
      </c>
      <c r="BK135" s="162">
        <f t="shared" si="8"/>
        <v>0</v>
      </c>
      <c r="BL135" s="14" t="s">
        <v>90</v>
      </c>
      <c r="BM135" s="161" t="s">
        <v>90</v>
      </c>
    </row>
    <row r="136" spans="1:65" s="2" customFormat="1" ht="24.2" customHeight="1">
      <c r="A136" s="26"/>
      <c r="B136" s="149"/>
      <c r="C136" s="150" t="s">
        <v>87</v>
      </c>
      <c r="D136" s="150" t="s">
        <v>146</v>
      </c>
      <c r="E136" s="151" t="s">
        <v>996</v>
      </c>
      <c r="F136" s="152" t="s">
        <v>997</v>
      </c>
      <c r="G136" s="153" t="s">
        <v>264</v>
      </c>
      <c r="H136" s="154">
        <v>24</v>
      </c>
      <c r="I136" s="155"/>
      <c r="J136" s="155"/>
      <c r="K136" s="156"/>
      <c r="L136" s="27"/>
      <c r="M136" s="157" t="s">
        <v>1</v>
      </c>
      <c r="N136" s="158" t="s">
        <v>37</v>
      </c>
      <c r="O136" s="159">
        <v>0</v>
      </c>
      <c r="P136" s="159">
        <f t="shared" si="0"/>
        <v>0</v>
      </c>
      <c r="Q136" s="159">
        <v>0</v>
      </c>
      <c r="R136" s="159">
        <f t="shared" si="1"/>
        <v>0</v>
      </c>
      <c r="S136" s="159">
        <v>0</v>
      </c>
      <c r="T136" s="160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90</v>
      </c>
      <c r="AT136" s="161" t="s">
        <v>146</v>
      </c>
      <c r="AU136" s="161" t="s">
        <v>83</v>
      </c>
      <c r="AY136" s="14" t="s">
        <v>144</v>
      </c>
      <c r="BE136" s="162">
        <f t="shared" si="3"/>
        <v>0</v>
      </c>
      <c r="BF136" s="162">
        <f t="shared" si="4"/>
        <v>0</v>
      </c>
      <c r="BG136" s="162">
        <f t="shared" si="5"/>
        <v>0</v>
      </c>
      <c r="BH136" s="162">
        <f t="shared" si="6"/>
        <v>0</v>
      </c>
      <c r="BI136" s="162">
        <f t="shared" si="7"/>
        <v>0</v>
      </c>
      <c r="BJ136" s="14" t="s">
        <v>83</v>
      </c>
      <c r="BK136" s="162">
        <f t="shared" si="8"/>
        <v>0</v>
      </c>
      <c r="BL136" s="14" t="s">
        <v>90</v>
      </c>
      <c r="BM136" s="161" t="s">
        <v>96</v>
      </c>
    </row>
    <row r="137" spans="1:65" s="2" customFormat="1" ht="24.2" customHeight="1">
      <c r="A137" s="26"/>
      <c r="B137" s="149"/>
      <c r="C137" s="150" t="s">
        <v>90</v>
      </c>
      <c r="D137" s="150" t="s">
        <v>146</v>
      </c>
      <c r="E137" s="151" t="s">
        <v>998</v>
      </c>
      <c r="F137" s="152" t="s">
        <v>999</v>
      </c>
      <c r="G137" s="153" t="s">
        <v>191</v>
      </c>
      <c r="H137" s="154">
        <v>6960</v>
      </c>
      <c r="I137" s="155"/>
      <c r="J137" s="155"/>
      <c r="K137" s="156"/>
      <c r="L137" s="27"/>
      <c r="M137" s="157" t="s">
        <v>1</v>
      </c>
      <c r="N137" s="158" t="s">
        <v>37</v>
      </c>
      <c r="O137" s="159">
        <v>0</v>
      </c>
      <c r="P137" s="159">
        <f t="shared" si="0"/>
        <v>0</v>
      </c>
      <c r="Q137" s="159">
        <v>1.0000000000000001E-5</v>
      </c>
      <c r="R137" s="159">
        <f t="shared" si="1"/>
        <v>6.9600000000000009E-2</v>
      </c>
      <c r="S137" s="159">
        <v>0</v>
      </c>
      <c r="T137" s="160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90</v>
      </c>
      <c r="AT137" s="161" t="s">
        <v>146</v>
      </c>
      <c r="AU137" s="161" t="s">
        <v>83</v>
      </c>
      <c r="AY137" s="14" t="s">
        <v>144</v>
      </c>
      <c r="BE137" s="162">
        <f t="shared" si="3"/>
        <v>0</v>
      </c>
      <c r="BF137" s="162">
        <f t="shared" si="4"/>
        <v>0</v>
      </c>
      <c r="BG137" s="162">
        <f t="shared" si="5"/>
        <v>0</v>
      </c>
      <c r="BH137" s="162">
        <f t="shared" si="6"/>
        <v>0</v>
      </c>
      <c r="BI137" s="162">
        <f t="shared" si="7"/>
        <v>0</v>
      </c>
      <c r="BJ137" s="14" t="s">
        <v>83</v>
      </c>
      <c r="BK137" s="162">
        <f t="shared" si="8"/>
        <v>0</v>
      </c>
      <c r="BL137" s="14" t="s">
        <v>90</v>
      </c>
      <c r="BM137" s="161" t="s">
        <v>172</v>
      </c>
    </row>
    <row r="138" spans="1:65" s="2" customFormat="1" ht="24.2" customHeight="1">
      <c r="A138" s="26"/>
      <c r="B138" s="149"/>
      <c r="C138" s="150" t="s">
        <v>93</v>
      </c>
      <c r="D138" s="150" t="s">
        <v>146</v>
      </c>
      <c r="E138" s="151" t="s">
        <v>1000</v>
      </c>
      <c r="F138" s="152" t="s">
        <v>1001</v>
      </c>
      <c r="G138" s="153" t="s">
        <v>191</v>
      </c>
      <c r="H138" s="154">
        <v>8</v>
      </c>
      <c r="I138" s="155"/>
      <c r="J138" s="155"/>
      <c r="K138" s="156"/>
      <c r="L138" s="27"/>
      <c r="M138" s="157" t="s">
        <v>1</v>
      </c>
      <c r="N138" s="158" t="s">
        <v>37</v>
      </c>
      <c r="O138" s="159">
        <v>0</v>
      </c>
      <c r="P138" s="159">
        <f t="shared" si="0"/>
        <v>0</v>
      </c>
      <c r="Q138" s="159">
        <v>1.0000000000000001E-5</v>
      </c>
      <c r="R138" s="159">
        <f t="shared" si="1"/>
        <v>8.0000000000000007E-5</v>
      </c>
      <c r="S138" s="159">
        <v>0</v>
      </c>
      <c r="T138" s="160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90</v>
      </c>
      <c r="AT138" s="161" t="s">
        <v>146</v>
      </c>
      <c r="AU138" s="161" t="s">
        <v>83</v>
      </c>
      <c r="AY138" s="14" t="s">
        <v>144</v>
      </c>
      <c r="BE138" s="162">
        <f t="shared" si="3"/>
        <v>0</v>
      </c>
      <c r="BF138" s="162">
        <f t="shared" si="4"/>
        <v>0</v>
      </c>
      <c r="BG138" s="162">
        <f t="shared" si="5"/>
        <v>0</v>
      </c>
      <c r="BH138" s="162">
        <f t="shared" si="6"/>
        <v>0</v>
      </c>
      <c r="BI138" s="162">
        <f t="shared" si="7"/>
        <v>0</v>
      </c>
      <c r="BJ138" s="14" t="s">
        <v>83</v>
      </c>
      <c r="BK138" s="162">
        <f t="shared" si="8"/>
        <v>0</v>
      </c>
      <c r="BL138" s="14" t="s">
        <v>90</v>
      </c>
      <c r="BM138" s="161" t="s">
        <v>180</v>
      </c>
    </row>
    <row r="139" spans="1:65" s="2" customFormat="1" ht="24.2" customHeight="1">
      <c r="A139" s="26"/>
      <c r="B139" s="149"/>
      <c r="C139" s="150" t="s">
        <v>96</v>
      </c>
      <c r="D139" s="150" t="s">
        <v>146</v>
      </c>
      <c r="E139" s="151" t="s">
        <v>1002</v>
      </c>
      <c r="F139" s="152" t="s">
        <v>1003</v>
      </c>
      <c r="G139" s="153" t="s">
        <v>328</v>
      </c>
      <c r="H139" s="154">
        <v>10</v>
      </c>
      <c r="I139" s="155"/>
      <c r="J139" s="155"/>
      <c r="K139" s="156"/>
      <c r="L139" s="27"/>
      <c r="M139" s="157" t="s">
        <v>1</v>
      </c>
      <c r="N139" s="158" t="s">
        <v>37</v>
      </c>
      <c r="O139" s="159">
        <v>0</v>
      </c>
      <c r="P139" s="159">
        <f t="shared" si="0"/>
        <v>0</v>
      </c>
      <c r="Q139" s="159">
        <v>0</v>
      </c>
      <c r="R139" s="159">
        <f t="shared" si="1"/>
        <v>0</v>
      </c>
      <c r="S139" s="159">
        <v>0</v>
      </c>
      <c r="T139" s="160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90</v>
      </c>
      <c r="AT139" s="161" t="s">
        <v>146</v>
      </c>
      <c r="AU139" s="161" t="s">
        <v>83</v>
      </c>
      <c r="AY139" s="14" t="s">
        <v>144</v>
      </c>
      <c r="BE139" s="162">
        <f t="shared" si="3"/>
        <v>0</v>
      </c>
      <c r="BF139" s="162">
        <f t="shared" si="4"/>
        <v>0</v>
      </c>
      <c r="BG139" s="162">
        <f t="shared" si="5"/>
        <v>0</v>
      </c>
      <c r="BH139" s="162">
        <f t="shared" si="6"/>
        <v>0</v>
      </c>
      <c r="BI139" s="162">
        <f t="shared" si="7"/>
        <v>0</v>
      </c>
      <c r="BJ139" s="14" t="s">
        <v>83</v>
      </c>
      <c r="BK139" s="162">
        <f t="shared" si="8"/>
        <v>0</v>
      </c>
      <c r="BL139" s="14" t="s">
        <v>90</v>
      </c>
      <c r="BM139" s="161" t="s">
        <v>188</v>
      </c>
    </row>
    <row r="140" spans="1:65" s="2" customFormat="1" ht="24.2" customHeight="1">
      <c r="A140" s="26"/>
      <c r="B140" s="149"/>
      <c r="C140" s="150" t="s">
        <v>168</v>
      </c>
      <c r="D140" s="150" t="s">
        <v>146</v>
      </c>
      <c r="E140" s="151" t="s">
        <v>1004</v>
      </c>
      <c r="F140" s="152" t="s">
        <v>1005</v>
      </c>
      <c r="G140" s="153" t="s">
        <v>197</v>
      </c>
      <c r="H140" s="154">
        <v>0.77700000000000002</v>
      </c>
      <c r="I140" s="155"/>
      <c r="J140" s="155"/>
      <c r="K140" s="156"/>
      <c r="L140" s="27"/>
      <c r="M140" s="157" t="s">
        <v>1</v>
      </c>
      <c r="N140" s="158" t="s">
        <v>37</v>
      </c>
      <c r="O140" s="159">
        <v>0</v>
      </c>
      <c r="P140" s="159">
        <f t="shared" si="0"/>
        <v>0</v>
      </c>
      <c r="Q140" s="159">
        <v>0</v>
      </c>
      <c r="R140" s="159">
        <f t="shared" si="1"/>
        <v>0</v>
      </c>
      <c r="S140" s="159">
        <v>0</v>
      </c>
      <c r="T140" s="160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90</v>
      </c>
      <c r="AT140" s="161" t="s">
        <v>146</v>
      </c>
      <c r="AU140" s="161" t="s">
        <v>83</v>
      </c>
      <c r="AY140" s="14" t="s">
        <v>144</v>
      </c>
      <c r="BE140" s="162">
        <f t="shared" si="3"/>
        <v>0</v>
      </c>
      <c r="BF140" s="162">
        <f t="shared" si="4"/>
        <v>0</v>
      </c>
      <c r="BG140" s="162">
        <f t="shared" si="5"/>
        <v>0</v>
      </c>
      <c r="BH140" s="162">
        <f t="shared" si="6"/>
        <v>0</v>
      </c>
      <c r="BI140" s="162">
        <f t="shared" si="7"/>
        <v>0</v>
      </c>
      <c r="BJ140" s="14" t="s">
        <v>83</v>
      </c>
      <c r="BK140" s="162">
        <f t="shared" si="8"/>
        <v>0</v>
      </c>
      <c r="BL140" s="14" t="s">
        <v>90</v>
      </c>
      <c r="BM140" s="161" t="s">
        <v>199</v>
      </c>
    </row>
    <row r="141" spans="1:65" s="2" customFormat="1" ht="24.2" customHeight="1">
      <c r="A141" s="26"/>
      <c r="B141" s="149"/>
      <c r="C141" s="150" t="s">
        <v>172</v>
      </c>
      <c r="D141" s="150" t="s">
        <v>146</v>
      </c>
      <c r="E141" s="151" t="s">
        <v>1006</v>
      </c>
      <c r="F141" s="152" t="s">
        <v>1007</v>
      </c>
      <c r="G141" s="153" t="s">
        <v>197</v>
      </c>
      <c r="H141" s="154">
        <v>0.77700000000000002</v>
      </c>
      <c r="I141" s="155"/>
      <c r="J141" s="155"/>
      <c r="K141" s="156"/>
      <c r="L141" s="27"/>
      <c r="M141" s="157" t="s">
        <v>1</v>
      </c>
      <c r="N141" s="158" t="s">
        <v>37</v>
      </c>
      <c r="O141" s="159">
        <v>0</v>
      </c>
      <c r="P141" s="159">
        <f t="shared" si="0"/>
        <v>0</v>
      </c>
      <c r="Q141" s="159">
        <v>0</v>
      </c>
      <c r="R141" s="159">
        <f t="shared" si="1"/>
        <v>0</v>
      </c>
      <c r="S141" s="159">
        <v>0</v>
      </c>
      <c r="T141" s="160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90</v>
      </c>
      <c r="AT141" s="161" t="s">
        <v>146</v>
      </c>
      <c r="AU141" s="161" t="s">
        <v>83</v>
      </c>
      <c r="AY141" s="14" t="s">
        <v>144</v>
      </c>
      <c r="BE141" s="162">
        <f t="shared" si="3"/>
        <v>0</v>
      </c>
      <c r="BF141" s="162">
        <f t="shared" si="4"/>
        <v>0</v>
      </c>
      <c r="BG141" s="162">
        <f t="shared" si="5"/>
        <v>0</v>
      </c>
      <c r="BH141" s="162">
        <f t="shared" si="6"/>
        <v>0</v>
      </c>
      <c r="BI141" s="162">
        <f t="shared" si="7"/>
        <v>0</v>
      </c>
      <c r="BJ141" s="14" t="s">
        <v>83</v>
      </c>
      <c r="BK141" s="162">
        <f t="shared" si="8"/>
        <v>0</v>
      </c>
      <c r="BL141" s="14" t="s">
        <v>90</v>
      </c>
      <c r="BM141" s="161" t="s">
        <v>207</v>
      </c>
    </row>
    <row r="142" spans="1:65" s="2" customFormat="1" ht="21.75" customHeight="1">
      <c r="A142" s="26"/>
      <c r="B142" s="149"/>
      <c r="C142" s="150" t="s">
        <v>176</v>
      </c>
      <c r="D142" s="150" t="s">
        <v>146</v>
      </c>
      <c r="E142" s="151" t="s">
        <v>447</v>
      </c>
      <c r="F142" s="152" t="s">
        <v>448</v>
      </c>
      <c r="G142" s="153" t="s">
        <v>197</v>
      </c>
      <c r="H142" s="154">
        <v>0.77700000000000002</v>
      </c>
      <c r="I142" s="155"/>
      <c r="J142" s="155"/>
      <c r="K142" s="156"/>
      <c r="L142" s="27"/>
      <c r="M142" s="157" t="s">
        <v>1</v>
      </c>
      <c r="N142" s="158" t="s">
        <v>37</v>
      </c>
      <c r="O142" s="159">
        <v>0</v>
      </c>
      <c r="P142" s="159">
        <f t="shared" si="0"/>
        <v>0</v>
      </c>
      <c r="Q142" s="159">
        <v>0</v>
      </c>
      <c r="R142" s="159">
        <f t="shared" si="1"/>
        <v>0</v>
      </c>
      <c r="S142" s="159">
        <v>0</v>
      </c>
      <c r="T142" s="160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90</v>
      </c>
      <c r="AT142" s="161" t="s">
        <v>146</v>
      </c>
      <c r="AU142" s="161" t="s">
        <v>83</v>
      </c>
      <c r="AY142" s="14" t="s">
        <v>144</v>
      </c>
      <c r="BE142" s="162">
        <f t="shared" si="3"/>
        <v>0</v>
      </c>
      <c r="BF142" s="162">
        <f t="shared" si="4"/>
        <v>0</v>
      </c>
      <c r="BG142" s="162">
        <f t="shared" si="5"/>
        <v>0</v>
      </c>
      <c r="BH142" s="162">
        <f t="shared" si="6"/>
        <v>0</v>
      </c>
      <c r="BI142" s="162">
        <f t="shared" si="7"/>
        <v>0</v>
      </c>
      <c r="BJ142" s="14" t="s">
        <v>83</v>
      </c>
      <c r="BK142" s="162">
        <f t="shared" si="8"/>
        <v>0</v>
      </c>
      <c r="BL142" s="14" t="s">
        <v>90</v>
      </c>
      <c r="BM142" s="161" t="s">
        <v>216</v>
      </c>
    </row>
    <row r="143" spans="1:65" s="2" customFormat="1" ht="24.2" customHeight="1">
      <c r="A143" s="26"/>
      <c r="B143" s="149"/>
      <c r="C143" s="150" t="s">
        <v>180</v>
      </c>
      <c r="D143" s="150" t="s">
        <v>146</v>
      </c>
      <c r="E143" s="151" t="s">
        <v>451</v>
      </c>
      <c r="F143" s="152" t="s">
        <v>452</v>
      </c>
      <c r="G143" s="153" t="s">
        <v>197</v>
      </c>
      <c r="H143" s="154">
        <v>6.9930000000000003</v>
      </c>
      <c r="I143" s="155"/>
      <c r="J143" s="155"/>
      <c r="K143" s="156"/>
      <c r="L143" s="27"/>
      <c r="M143" s="157" t="s">
        <v>1</v>
      </c>
      <c r="N143" s="158" t="s">
        <v>37</v>
      </c>
      <c r="O143" s="159">
        <v>0</v>
      </c>
      <c r="P143" s="159">
        <f t="shared" si="0"/>
        <v>0</v>
      </c>
      <c r="Q143" s="159">
        <v>0</v>
      </c>
      <c r="R143" s="159">
        <f t="shared" si="1"/>
        <v>0</v>
      </c>
      <c r="S143" s="159">
        <v>0</v>
      </c>
      <c r="T143" s="160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90</v>
      </c>
      <c r="AT143" s="161" t="s">
        <v>146</v>
      </c>
      <c r="AU143" s="161" t="s">
        <v>83</v>
      </c>
      <c r="AY143" s="14" t="s">
        <v>144</v>
      </c>
      <c r="BE143" s="162">
        <f t="shared" si="3"/>
        <v>0</v>
      </c>
      <c r="BF143" s="162">
        <f t="shared" si="4"/>
        <v>0</v>
      </c>
      <c r="BG143" s="162">
        <f t="shared" si="5"/>
        <v>0</v>
      </c>
      <c r="BH143" s="162">
        <f t="shared" si="6"/>
        <v>0</v>
      </c>
      <c r="BI143" s="162">
        <f t="shared" si="7"/>
        <v>0</v>
      </c>
      <c r="BJ143" s="14" t="s">
        <v>83</v>
      </c>
      <c r="BK143" s="162">
        <f t="shared" si="8"/>
        <v>0</v>
      </c>
      <c r="BL143" s="14" t="s">
        <v>90</v>
      </c>
      <c r="BM143" s="161" t="s">
        <v>7</v>
      </c>
    </row>
    <row r="144" spans="1:65" s="12" customFormat="1" ht="25.9" customHeight="1">
      <c r="B144" s="137"/>
      <c r="D144" s="138" t="s">
        <v>70</v>
      </c>
      <c r="E144" s="139" t="s">
        <v>476</v>
      </c>
      <c r="F144" s="139" t="s">
        <v>1008</v>
      </c>
      <c r="J144" s="140"/>
      <c r="L144" s="137"/>
      <c r="M144" s="141"/>
      <c r="N144" s="142"/>
      <c r="O144" s="142"/>
      <c r="P144" s="143">
        <f>P145+P176+P195+P241+P274+P333+P381</f>
        <v>0</v>
      </c>
      <c r="Q144" s="142"/>
      <c r="R144" s="143">
        <f>R145+R176+R195+R241+R274+R333+R381</f>
        <v>14.546431288343557</v>
      </c>
      <c r="S144" s="142"/>
      <c r="T144" s="144">
        <f>T145+T176+T195+T241+T274+T333+T381</f>
        <v>0</v>
      </c>
      <c r="AR144" s="138" t="s">
        <v>83</v>
      </c>
      <c r="AT144" s="145" t="s">
        <v>70</v>
      </c>
      <c r="AU144" s="145" t="s">
        <v>71</v>
      </c>
      <c r="AY144" s="138" t="s">
        <v>144</v>
      </c>
      <c r="BK144" s="146">
        <f>BK145+BK176+BK195+BK241+BK274+BK333+BK381</f>
        <v>0</v>
      </c>
    </row>
    <row r="145" spans="1:65" s="12" customFormat="1" ht="22.7" customHeight="1">
      <c r="B145" s="137"/>
      <c r="D145" s="138" t="s">
        <v>70</v>
      </c>
      <c r="E145" s="147" t="s">
        <v>1009</v>
      </c>
      <c r="F145" s="147" t="s">
        <v>1010</v>
      </c>
      <c r="J145" s="148"/>
      <c r="L145" s="137"/>
      <c r="M145" s="141"/>
      <c r="N145" s="142"/>
      <c r="O145" s="142"/>
      <c r="P145" s="143">
        <f>SUM(P146:P175)</f>
        <v>0</v>
      </c>
      <c r="Q145" s="142"/>
      <c r="R145" s="143">
        <f>SUM(R146:R175)</f>
        <v>0.62065128834355809</v>
      </c>
      <c r="S145" s="142"/>
      <c r="T145" s="144">
        <f>SUM(T146:T175)</f>
        <v>0</v>
      </c>
      <c r="AR145" s="138" t="s">
        <v>83</v>
      </c>
      <c r="AT145" s="145" t="s">
        <v>70</v>
      </c>
      <c r="AU145" s="145" t="s">
        <v>78</v>
      </c>
      <c r="AY145" s="138" t="s">
        <v>144</v>
      </c>
      <c r="BK145" s="146">
        <f>SUM(BK146:BK175)</f>
        <v>0</v>
      </c>
    </row>
    <row r="146" spans="1:65" s="2" customFormat="1" ht="24.2" customHeight="1">
      <c r="A146" s="26"/>
      <c r="B146" s="149"/>
      <c r="C146" s="150" t="s">
        <v>184</v>
      </c>
      <c r="D146" s="150" t="s">
        <v>146</v>
      </c>
      <c r="E146" s="151" t="s">
        <v>1011</v>
      </c>
      <c r="F146" s="152" t="s">
        <v>1012</v>
      </c>
      <c r="G146" s="153" t="s">
        <v>328</v>
      </c>
      <c r="H146" s="154">
        <v>104</v>
      </c>
      <c r="I146" s="155"/>
      <c r="J146" s="155"/>
      <c r="K146" s="156"/>
      <c r="L146" s="27"/>
      <c r="M146" s="157" t="s">
        <v>1</v>
      </c>
      <c r="N146" s="158" t="s">
        <v>37</v>
      </c>
      <c r="O146" s="159">
        <v>0</v>
      </c>
      <c r="P146" s="159">
        <f>O146*H146</f>
        <v>0</v>
      </c>
      <c r="Q146" s="159">
        <v>2.0000000000000002E-5</v>
      </c>
      <c r="R146" s="159">
        <f>Q146*H146</f>
        <v>2.0800000000000003E-3</v>
      </c>
      <c r="S146" s="159">
        <v>0</v>
      </c>
      <c r="T146" s="160">
        <f>S146*H146</f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207</v>
      </c>
      <c r="AT146" s="161" t="s">
        <v>146</v>
      </c>
      <c r="AU146" s="161" t="s">
        <v>83</v>
      </c>
      <c r="AY146" s="14" t="s">
        <v>144</v>
      </c>
      <c r="BE146" s="162">
        <f>IF(N146="základná",J146,0)</f>
        <v>0</v>
      </c>
      <c r="BF146" s="162">
        <f>IF(N146="znížená",J146,0)</f>
        <v>0</v>
      </c>
      <c r="BG146" s="162">
        <f>IF(N146="zákl. prenesená",J146,0)</f>
        <v>0</v>
      </c>
      <c r="BH146" s="162">
        <f>IF(N146="zníž. prenesená",J146,0)</f>
        <v>0</v>
      </c>
      <c r="BI146" s="162">
        <f>IF(N146="nulová",J146,0)</f>
        <v>0</v>
      </c>
      <c r="BJ146" s="14" t="s">
        <v>83</v>
      </c>
      <c r="BK146" s="162">
        <f>ROUND(I146*H146,2)</f>
        <v>0</v>
      </c>
      <c r="BL146" s="14" t="s">
        <v>207</v>
      </c>
      <c r="BM146" s="161" t="s">
        <v>232</v>
      </c>
    </row>
    <row r="147" spans="1:65" s="2" customFormat="1" ht="37.700000000000003" customHeight="1">
      <c r="A147" s="26"/>
      <c r="B147" s="149"/>
      <c r="C147" s="163" t="s">
        <v>188</v>
      </c>
      <c r="D147" s="163" t="s">
        <v>194</v>
      </c>
      <c r="E147" s="164" t="s">
        <v>1013</v>
      </c>
      <c r="F147" s="165" t="s">
        <v>1843</v>
      </c>
      <c r="G147" s="166" t="s">
        <v>328</v>
      </c>
      <c r="H147" s="167">
        <v>26</v>
      </c>
      <c r="I147" s="168"/>
      <c r="J147" s="168"/>
      <c r="K147" s="169"/>
      <c r="L147" s="191"/>
      <c r="M147" s="192"/>
      <c r="N147" s="193"/>
      <c r="O147" s="194"/>
      <c r="P147" s="194"/>
      <c r="Q147" s="194"/>
      <c r="R147" s="194"/>
      <c r="S147" s="194"/>
      <c r="T147" s="195"/>
      <c r="U147" s="196"/>
      <c r="V147" s="196"/>
      <c r="W147" s="186"/>
      <c r="X147" s="26"/>
      <c r="Y147" s="26"/>
      <c r="Z147" s="26"/>
      <c r="AA147" s="26"/>
      <c r="AB147" s="26"/>
      <c r="AC147" s="26"/>
      <c r="AD147" s="26"/>
      <c r="AE147" s="26"/>
      <c r="AR147" s="161" t="s">
        <v>274</v>
      </c>
      <c r="AT147" s="161" t="s">
        <v>194</v>
      </c>
      <c r="AU147" s="161" t="s">
        <v>83</v>
      </c>
      <c r="AY147" s="14" t="s">
        <v>144</v>
      </c>
      <c r="BE147" s="162">
        <f>IF(N147="základná",J147,0)</f>
        <v>0</v>
      </c>
      <c r="BF147" s="162">
        <f>IF(N147="znížená",J147,0)</f>
        <v>0</v>
      </c>
      <c r="BG147" s="162">
        <f>IF(N147="zákl. prenesená",J147,0)</f>
        <v>0</v>
      </c>
      <c r="BH147" s="162">
        <f>IF(N147="zníž. prenesená",J147,0)</f>
        <v>0</v>
      </c>
      <c r="BI147" s="162">
        <f>IF(N147="nulová",J147,0)</f>
        <v>0</v>
      </c>
      <c r="BJ147" s="14" t="s">
        <v>83</v>
      </c>
      <c r="BK147" s="162">
        <f>ROUND(I147*H147,2)</f>
        <v>0</v>
      </c>
      <c r="BL147" s="14" t="s">
        <v>207</v>
      </c>
      <c r="BM147" s="161" t="s">
        <v>240</v>
      </c>
    </row>
    <row r="148" spans="1:65" s="2" customFormat="1" ht="39">
      <c r="A148" s="26"/>
      <c r="B148" s="27"/>
      <c r="C148" s="26"/>
      <c r="D148" s="177" t="s">
        <v>663</v>
      </c>
      <c r="E148" s="26"/>
      <c r="F148" s="178" t="s">
        <v>1014</v>
      </c>
      <c r="G148" s="26"/>
      <c r="H148" s="26"/>
      <c r="I148" s="26"/>
      <c r="J148" s="26"/>
      <c r="K148" s="26"/>
      <c r="L148" s="27"/>
      <c r="M148" s="179"/>
      <c r="N148" s="180"/>
      <c r="O148" s="55"/>
      <c r="P148" s="55"/>
      <c r="Q148" s="55"/>
      <c r="R148" s="55"/>
      <c r="S148" s="55"/>
      <c r="T148" s="56"/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T148" s="14" t="s">
        <v>663</v>
      </c>
      <c r="AU148" s="14" t="s">
        <v>83</v>
      </c>
    </row>
    <row r="149" spans="1:65" s="2" customFormat="1" ht="37.700000000000003" customHeight="1">
      <c r="A149" s="26"/>
      <c r="B149" s="149"/>
      <c r="C149" s="163" t="s">
        <v>193</v>
      </c>
      <c r="D149" s="163" t="s">
        <v>194</v>
      </c>
      <c r="E149" s="164" t="s">
        <v>1015</v>
      </c>
      <c r="F149" s="165" t="s">
        <v>1844</v>
      </c>
      <c r="G149" s="166" t="s">
        <v>328</v>
      </c>
      <c r="H149" s="167">
        <v>78</v>
      </c>
      <c r="I149" s="168"/>
      <c r="J149" s="168"/>
      <c r="K149" s="169"/>
      <c r="L149" s="170"/>
      <c r="M149" s="171" t="s">
        <v>1</v>
      </c>
      <c r="N149" s="172" t="s">
        <v>37</v>
      </c>
      <c r="O149" s="159">
        <v>0</v>
      </c>
      <c r="P149" s="159">
        <f>O149*H149</f>
        <v>0</v>
      </c>
      <c r="Q149" s="159">
        <v>1.3999999999999999E-4</v>
      </c>
      <c r="R149" s="159">
        <f>Q149*H149</f>
        <v>1.0919999999999999E-2</v>
      </c>
      <c r="S149" s="159">
        <v>0</v>
      </c>
      <c r="T149" s="160">
        <f>S149*H149</f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274</v>
      </c>
      <c r="AT149" s="161" t="s">
        <v>194</v>
      </c>
      <c r="AU149" s="161" t="s">
        <v>83</v>
      </c>
      <c r="AY149" s="14" t="s">
        <v>144</v>
      </c>
      <c r="BE149" s="162">
        <f>IF(N149="základná",J149,0)</f>
        <v>0</v>
      </c>
      <c r="BF149" s="162">
        <f>IF(N149="znížená",J149,0)</f>
        <v>0</v>
      </c>
      <c r="BG149" s="162">
        <f>IF(N149="zákl. prenesená",J149,0)</f>
        <v>0</v>
      </c>
      <c r="BH149" s="162">
        <f>IF(N149="zníž. prenesená",J149,0)</f>
        <v>0</v>
      </c>
      <c r="BI149" s="162">
        <f>IF(N149="nulová",J149,0)</f>
        <v>0</v>
      </c>
      <c r="BJ149" s="14" t="s">
        <v>83</v>
      </c>
      <c r="BK149" s="162">
        <f>ROUND(I149*H149,2)</f>
        <v>0</v>
      </c>
      <c r="BL149" s="14" t="s">
        <v>207</v>
      </c>
      <c r="BM149" s="161" t="s">
        <v>248</v>
      </c>
    </row>
    <row r="150" spans="1:65" s="2" customFormat="1" ht="39">
      <c r="A150" s="26"/>
      <c r="B150" s="27"/>
      <c r="C150" s="26"/>
      <c r="D150" s="177" t="s">
        <v>663</v>
      </c>
      <c r="E150" s="26"/>
      <c r="F150" s="178" t="s">
        <v>1014</v>
      </c>
      <c r="G150" s="26"/>
      <c r="H150" s="26"/>
      <c r="I150" s="26"/>
      <c r="J150" s="26"/>
      <c r="K150" s="26"/>
      <c r="L150" s="27"/>
      <c r="M150" s="179"/>
      <c r="N150" s="180"/>
      <c r="O150" s="55"/>
      <c r="P150" s="55"/>
      <c r="Q150" s="55"/>
      <c r="R150" s="55"/>
      <c r="S150" s="55"/>
      <c r="T150" s="56"/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T150" s="14" t="s">
        <v>663</v>
      </c>
      <c r="AU150" s="14" t="s">
        <v>83</v>
      </c>
    </row>
    <row r="151" spans="1:65" s="2" customFormat="1" ht="21.75" customHeight="1">
      <c r="A151" s="26"/>
      <c r="B151" s="149"/>
      <c r="C151" s="150" t="s">
        <v>199</v>
      </c>
      <c r="D151" s="150" t="s">
        <v>146</v>
      </c>
      <c r="E151" s="151" t="s">
        <v>1016</v>
      </c>
      <c r="F151" s="152" t="s">
        <v>1017</v>
      </c>
      <c r="G151" s="153" t="s">
        <v>328</v>
      </c>
      <c r="H151" s="154">
        <v>786</v>
      </c>
      <c r="I151" s="155"/>
      <c r="J151" s="155"/>
      <c r="K151" s="156"/>
      <c r="L151" s="27"/>
      <c r="M151" s="157" t="s">
        <v>1</v>
      </c>
      <c r="N151" s="158" t="s">
        <v>37</v>
      </c>
      <c r="O151" s="159">
        <v>0</v>
      </c>
      <c r="P151" s="159">
        <f>O151*H151</f>
        <v>0</v>
      </c>
      <c r="Q151" s="159">
        <v>4.0000000000000003E-5</v>
      </c>
      <c r="R151" s="159">
        <f>Q151*H151</f>
        <v>3.1440000000000003E-2</v>
      </c>
      <c r="S151" s="159">
        <v>0</v>
      </c>
      <c r="T151" s="160">
        <f>S151*H151</f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207</v>
      </c>
      <c r="AT151" s="161" t="s">
        <v>146</v>
      </c>
      <c r="AU151" s="161" t="s">
        <v>83</v>
      </c>
      <c r="AY151" s="14" t="s">
        <v>144</v>
      </c>
      <c r="BE151" s="162">
        <f>IF(N151="základná",J151,0)</f>
        <v>0</v>
      </c>
      <c r="BF151" s="162">
        <f>IF(N151="znížená",J151,0)</f>
        <v>0</v>
      </c>
      <c r="BG151" s="162">
        <f>IF(N151="zákl. prenesená",J151,0)</f>
        <v>0</v>
      </c>
      <c r="BH151" s="162">
        <f>IF(N151="zníž. prenesená",J151,0)</f>
        <v>0</v>
      </c>
      <c r="BI151" s="162">
        <f>IF(N151="nulová",J151,0)</f>
        <v>0</v>
      </c>
      <c r="BJ151" s="14" t="s">
        <v>83</v>
      </c>
      <c r="BK151" s="162">
        <f>ROUND(I151*H151,2)</f>
        <v>0</v>
      </c>
      <c r="BL151" s="14" t="s">
        <v>207</v>
      </c>
      <c r="BM151" s="161" t="s">
        <v>257</v>
      </c>
    </row>
    <row r="152" spans="1:65" s="2" customFormat="1" ht="37.700000000000003" customHeight="1">
      <c r="A152" s="26"/>
      <c r="B152" s="149"/>
      <c r="C152" s="163" t="s">
        <v>203</v>
      </c>
      <c r="D152" s="163" t="s">
        <v>194</v>
      </c>
      <c r="E152" s="164" t="s">
        <v>1018</v>
      </c>
      <c r="F152" s="165" t="s">
        <v>1845</v>
      </c>
      <c r="G152" s="166" t="s">
        <v>328</v>
      </c>
      <c r="H152" s="167">
        <v>150</v>
      </c>
      <c r="I152" s="168"/>
      <c r="J152" s="168"/>
      <c r="K152" s="169"/>
      <c r="L152" s="170"/>
      <c r="M152" s="171" t="s">
        <v>1</v>
      </c>
      <c r="N152" s="172" t="s">
        <v>37</v>
      </c>
      <c r="O152" s="159">
        <v>0</v>
      </c>
      <c r="P152" s="159">
        <f>O152*H152</f>
        <v>0</v>
      </c>
      <c r="Q152" s="159">
        <v>3.0000000000000001E-5</v>
      </c>
      <c r="R152" s="159">
        <f>Q152*H152</f>
        <v>4.5000000000000005E-3</v>
      </c>
      <c r="S152" s="159">
        <v>0</v>
      </c>
      <c r="T152" s="160">
        <f>S152*H152</f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274</v>
      </c>
      <c r="AT152" s="161" t="s">
        <v>194</v>
      </c>
      <c r="AU152" s="161" t="s">
        <v>83</v>
      </c>
      <c r="AY152" s="14" t="s">
        <v>144</v>
      </c>
      <c r="BE152" s="162">
        <f>IF(N152="základná",J152,0)</f>
        <v>0</v>
      </c>
      <c r="BF152" s="162">
        <f>IF(N152="znížená",J152,0)</f>
        <v>0</v>
      </c>
      <c r="BG152" s="162">
        <f>IF(N152="zákl. prenesená",J152,0)</f>
        <v>0</v>
      </c>
      <c r="BH152" s="162">
        <f>IF(N152="zníž. prenesená",J152,0)</f>
        <v>0</v>
      </c>
      <c r="BI152" s="162">
        <f>IF(N152="nulová",J152,0)</f>
        <v>0</v>
      </c>
      <c r="BJ152" s="14" t="s">
        <v>83</v>
      </c>
      <c r="BK152" s="162">
        <f>ROUND(I152*H152,2)</f>
        <v>0</v>
      </c>
      <c r="BL152" s="14" t="s">
        <v>207</v>
      </c>
      <c r="BM152" s="161" t="s">
        <v>266</v>
      </c>
    </row>
    <row r="153" spans="1:65" s="2" customFormat="1" ht="39">
      <c r="A153" s="26"/>
      <c r="B153" s="27"/>
      <c r="C153" s="26"/>
      <c r="D153" s="177" t="s">
        <v>663</v>
      </c>
      <c r="E153" s="26"/>
      <c r="F153" s="178" t="s">
        <v>1014</v>
      </c>
      <c r="G153" s="26"/>
      <c r="H153" s="26"/>
      <c r="I153" s="26"/>
      <c r="J153" s="26"/>
      <c r="K153" s="26"/>
      <c r="L153" s="27"/>
      <c r="M153" s="179"/>
      <c r="N153" s="180"/>
      <c r="O153" s="55"/>
      <c r="P153" s="55"/>
      <c r="Q153" s="55"/>
      <c r="R153" s="55"/>
      <c r="S153" s="55"/>
      <c r="T153" s="56"/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T153" s="14" t="s">
        <v>663</v>
      </c>
      <c r="AU153" s="14" t="s">
        <v>83</v>
      </c>
    </row>
    <row r="154" spans="1:65" s="2" customFormat="1" ht="37.700000000000003" customHeight="1">
      <c r="A154" s="26"/>
      <c r="B154" s="149"/>
      <c r="C154" s="163" t="s">
        <v>207</v>
      </c>
      <c r="D154" s="163" t="s">
        <v>194</v>
      </c>
      <c r="E154" s="164" t="s">
        <v>1019</v>
      </c>
      <c r="F154" s="165" t="s">
        <v>1846</v>
      </c>
      <c r="G154" s="166" t="s">
        <v>328</v>
      </c>
      <c r="H154" s="167">
        <v>366</v>
      </c>
      <c r="I154" s="168"/>
      <c r="J154" s="168"/>
      <c r="K154" s="169"/>
      <c r="L154" s="170"/>
      <c r="M154" s="171" t="s">
        <v>1</v>
      </c>
      <c r="N154" s="172" t="s">
        <v>37</v>
      </c>
      <c r="O154" s="159">
        <v>0</v>
      </c>
      <c r="P154" s="159">
        <f>O154*H154</f>
        <v>0</v>
      </c>
      <c r="Q154" s="159">
        <v>6.0000000000000002E-5</v>
      </c>
      <c r="R154" s="159">
        <f>Q154*H154</f>
        <v>2.196E-2</v>
      </c>
      <c r="S154" s="159">
        <v>0</v>
      </c>
      <c r="T154" s="160">
        <f>S154*H154</f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274</v>
      </c>
      <c r="AT154" s="161" t="s">
        <v>194</v>
      </c>
      <c r="AU154" s="161" t="s">
        <v>83</v>
      </c>
      <c r="AY154" s="14" t="s">
        <v>144</v>
      </c>
      <c r="BE154" s="162">
        <f>IF(N154="základná",J154,0)</f>
        <v>0</v>
      </c>
      <c r="BF154" s="162">
        <f>IF(N154="znížená",J154,0)</f>
        <v>0</v>
      </c>
      <c r="BG154" s="162">
        <f>IF(N154="zákl. prenesená",J154,0)</f>
        <v>0</v>
      </c>
      <c r="BH154" s="162">
        <f>IF(N154="zníž. prenesená",J154,0)</f>
        <v>0</v>
      </c>
      <c r="BI154" s="162">
        <f>IF(N154="nulová",J154,0)</f>
        <v>0</v>
      </c>
      <c r="BJ154" s="14" t="s">
        <v>83</v>
      </c>
      <c r="BK154" s="162">
        <f>ROUND(I154*H154,2)</f>
        <v>0</v>
      </c>
      <c r="BL154" s="14" t="s">
        <v>207</v>
      </c>
      <c r="BM154" s="161" t="s">
        <v>274</v>
      </c>
    </row>
    <row r="155" spans="1:65" s="2" customFormat="1" ht="39">
      <c r="A155" s="26"/>
      <c r="B155" s="27"/>
      <c r="C155" s="26"/>
      <c r="D155" s="177" t="s">
        <v>663</v>
      </c>
      <c r="E155" s="26"/>
      <c r="F155" s="178" t="s">
        <v>1014</v>
      </c>
      <c r="G155" s="26"/>
      <c r="H155" s="26"/>
      <c r="I155" s="26"/>
      <c r="J155" s="26"/>
      <c r="K155" s="26"/>
      <c r="L155" s="27"/>
      <c r="M155" s="179"/>
      <c r="N155" s="180"/>
      <c r="O155" s="55"/>
      <c r="P155" s="55"/>
      <c r="Q155" s="55"/>
      <c r="R155" s="55"/>
      <c r="S155" s="55"/>
      <c r="T155" s="56"/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T155" s="14" t="s">
        <v>663</v>
      </c>
      <c r="AU155" s="14" t="s">
        <v>83</v>
      </c>
    </row>
    <row r="156" spans="1:65" s="2" customFormat="1" ht="37.700000000000003" customHeight="1">
      <c r="A156" s="26"/>
      <c r="B156" s="149"/>
      <c r="C156" s="163" t="s">
        <v>212</v>
      </c>
      <c r="D156" s="163" t="s">
        <v>194</v>
      </c>
      <c r="E156" s="164" t="s">
        <v>1020</v>
      </c>
      <c r="F156" s="165" t="s">
        <v>1847</v>
      </c>
      <c r="G156" s="166" t="s">
        <v>328</v>
      </c>
      <c r="H156" s="167">
        <v>270</v>
      </c>
      <c r="I156" s="168"/>
      <c r="J156" s="168"/>
      <c r="K156" s="169"/>
      <c r="L156" s="170"/>
      <c r="M156" s="171" t="s">
        <v>1</v>
      </c>
      <c r="N156" s="172" t="s">
        <v>37</v>
      </c>
      <c r="O156" s="159">
        <v>0</v>
      </c>
      <c r="P156" s="159">
        <f>O156*H156</f>
        <v>0</v>
      </c>
      <c r="Q156" s="159">
        <v>4.0000000000000003E-5</v>
      </c>
      <c r="R156" s="159">
        <f>Q156*H156</f>
        <v>1.0800000000000001E-2</v>
      </c>
      <c r="S156" s="159">
        <v>0</v>
      </c>
      <c r="T156" s="160">
        <f>S156*H156</f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274</v>
      </c>
      <c r="AT156" s="161" t="s">
        <v>194</v>
      </c>
      <c r="AU156" s="161" t="s">
        <v>83</v>
      </c>
      <c r="AY156" s="14" t="s">
        <v>144</v>
      </c>
      <c r="BE156" s="162">
        <f>IF(N156="základná",J156,0)</f>
        <v>0</v>
      </c>
      <c r="BF156" s="162">
        <f>IF(N156="znížená",J156,0)</f>
        <v>0</v>
      </c>
      <c r="BG156" s="162">
        <f>IF(N156="zákl. prenesená",J156,0)</f>
        <v>0</v>
      </c>
      <c r="BH156" s="162">
        <f>IF(N156="zníž. prenesená",J156,0)</f>
        <v>0</v>
      </c>
      <c r="BI156" s="162">
        <f>IF(N156="nulová",J156,0)</f>
        <v>0</v>
      </c>
      <c r="BJ156" s="14" t="s">
        <v>83</v>
      </c>
      <c r="BK156" s="162">
        <f>ROUND(I156*H156,2)</f>
        <v>0</v>
      </c>
      <c r="BL156" s="14" t="s">
        <v>207</v>
      </c>
      <c r="BM156" s="161" t="s">
        <v>282</v>
      </c>
    </row>
    <row r="157" spans="1:65" s="2" customFormat="1" ht="39">
      <c r="A157" s="26"/>
      <c r="B157" s="27"/>
      <c r="C157" s="26"/>
      <c r="D157" s="177" t="s">
        <v>663</v>
      </c>
      <c r="E157" s="26"/>
      <c r="F157" s="178" t="s">
        <v>1014</v>
      </c>
      <c r="G157" s="26"/>
      <c r="H157" s="26"/>
      <c r="I157" s="26"/>
      <c r="J157" s="26"/>
      <c r="K157" s="26"/>
      <c r="L157" s="27"/>
      <c r="M157" s="179"/>
      <c r="N157" s="180"/>
      <c r="O157" s="55"/>
      <c r="P157" s="55"/>
      <c r="Q157" s="55"/>
      <c r="R157" s="55"/>
      <c r="S157" s="55"/>
      <c r="T157" s="56"/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T157" s="14" t="s">
        <v>663</v>
      </c>
      <c r="AU157" s="14" t="s">
        <v>83</v>
      </c>
    </row>
    <row r="158" spans="1:65" s="2" customFormat="1" ht="21.75" customHeight="1">
      <c r="A158" s="26"/>
      <c r="B158" s="149"/>
      <c r="C158" s="150" t="s">
        <v>216</v>
      </c>
      <c r="D158" s="150" t="s">
        <v>146</v>
      </c>
      <c r="E158" s="151" t="s">
        <v>1021</v>
      </c>
      <c r="F158" s="152" t="s">
        <v>1022</v>
      </c>
      <c r="G158" s="153" t="s">
        <v>328</v>
      </c>
      <c r="H158" s="154">
        <v>42</v>
      </c>
      <c r="I158" s="155"/>
      <c r="J158" s="155"/>
      <c r="K158" s="156"/>
      <c r="L158" s="27"/>
      <c r="M158" s="157" t="s">
        <v>1</v>
      </c>
      <c r="N158" s="158" t="s">
        <v>37</v>
      </c>
      <c r="O158" s="159">
        <v>0</v>
      </c>
      <c r="P158" s="159">
        <f>O158*H158</f>
        <v>0</v>
      </c>
      <c r="Q158" s="159">
        <v>4.0000000000000003E-5</v>
      </c>
      <c r="R158" s="159">
        <f>Q158*H158</f>
        <v>1.6800000000000001E-3</v>
      </c>
      <c r="S158" s="159">
        <v>0</v>
      </c>
      <c r="T158" s="160">
        <f>S158*H158</f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207</v>
      </c>
      <c r="AT158" s="161" t="s">
        <v>146</v>
      </c>
      <c r="AU158" s="161" t="s">
        <v>83</v>
      </c>
      <c r="AY158" s="14" t="s">
        <v>144</v>
      </c>
      <c r="BE158" s="162">
        <f>IF(N158="základná",J158,0)</f>
        <v>0</v>
      </c>
      <c r="BF158" s="162">
        <f>IF(N158="znížená",J158,0)</f>
        <v>0</v>
      </c>
      <c r="BG158" s="162">
        <f>IF(N158="zákl. prenesená",J158,0)</f>
        <v>0</v>
      </c>
      <c r="BH158" s="162">
        <f>IF(N158="zníž. prenesená",J158,0)</f>
        <v>0</v>
      </c>
      <c r="BI158" s="162">
        <f>IF(N158="nulová",J158,0)</f>
        <v>0</v>
      </c>
      <c r="BJ158" s="14" t="s">
        <v>83</v>
      </c>
      <c r="BK158" s="162">
        <f>ROUND(I158*H158,2)</f>
        <v>0</v>
      </c>
      <c r="BL158" s="14" t="s">
        <v>207</v>
      </c>
      <c r="BM158" s="161" t="s">
        <v>290</v>
      </c>
    </row>
    <row r="159" spans="1:65" s="2" customFormat="1" ht="37.700000000000003" customHeight="1">
      <c r="A159" s="26"/>
      <c r="B159" s="149"/>
      <c r="C159" s="163" t="s">
        <v>220</v>
      </c>
      <c r="D159" s="163" t="s">
        <v>194</v>
      </c>
      <c r="E159" s="164" t="s">
        <v>1023</v>
      </c>
      <c r="F159" s="165" t="s">
        <v>1848</v>
      </c>
      <c r="G159" s="166" t="s">
        <v>328</v>
      </c>
      <c r="H159" s="167">
        <v>42</v>
      </c>
      <c r="I159" s="168"/>
      <c r="J159" s="168"/>
      <c r="K159" s="169"/>
      <c r="L159" s="170"/>
      <c r="M159" s="171" t="s">
        <v>1</v>
      </c>
      <c r="N159" s="172" t="s">
        <v>37</v>
      </c>
      <c r="O159" s="159">
        <v>0</v>
      </c>
      <c r="P159" s="159">
        <f>O159*H159</f>
        <v>0</v>
      </c>
      <c r="Q159" s="159">
        <v>1.8000000000000001E-4</v>
      </c>
      <c r="R159" s="159">
        <f>Q159*H159</f>
        <v>7.5600000000000007E-3</v>
      </c>
      <c r="S159" s="159">
        <v>0</v>
      </c>
      <c r="T159" s="160">
        <f>S159*H159</f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274</v>
      </c>
      <c r="AT159" s="161" t="s">
        <v>194</v>
      </c>
      <c r="AU159" s="161" t="s">
        <v>83</v>
      </c>
      <c r="AY159" s="14" t="s">
        <v>144</v>
      </c>
      <c r="BE159" s="162">
        <f>IF(N159="základná",J159,0)</f>
        <v>0</v>
      </c>
      <c r="BF159" s="162">
        <f>IF(N159="znížená",J159,0)</f>
        <v>0</v>
      </c>
      <c r="BG159" s="162">
        <f>IF(N159="zákl. prenesená",J159,0)</f>
        <v>0</v>
      </c>
      <c r="BH159" s="162">
        <f>IF(N159="zníž. prenesená",J159,0)</f>
        <v>0</v>
      </c>
      <c r="BI159" s="162">
        <f>IF(N159="nulová",J159,0)</f>
        <v>0</v>
      </c>
      <c r="BJ159" s="14" t="s">
        <v>83</v>
      </c>
      <c r="BK159" s="162">
        <f>ROUND(I159*H159,2)</f>
        <v>0</v>
      </c>
      <c r="BL159" s="14" t="s">
        <v>207</v>
      </c>
      <c r="BM159" s="161" t="s">
        <v>298</v>
      </c>
    </row>
    <row r="160" spans="1:65" s="2" customFormat="1" ht="39">
      <c r="A160" s="26"/>
      <c r="B160" s="27"/>
      <c r="C160" s="26"/>
      <c r="D160" s="177" t="s">
        <v>663</v>
      </c>
      <c r="E160" s="26"/>
      <c r="F160" s="178" t="s">
        <v>1014</v>
      </c>
      <c r="G160" s="26"/>
      <c r="H160" s="26"/>
      <c r="I160" s="26"/>
      <c r="J160" s="26"/>
      <c r="K160" s="26"/>
      <c r="L160" s="27"/>
      <c r="M160" s="179"/>
      <c r="N160" s="180"/>
      <c r="O160" s="55"/>
      <c r="P160" s="55"/>
      <c r="Q160" s="55"/>
      <c r="R160" s="55"/>
      <c r="S160" s="55"/>
      <c r="T160" s="56"/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T160" s="14" t="s">
        <v>663</v>
      </c>
      <c r="AU160" s="14" t="s">
        <v>83</v>
      </c>
    </row>
    <row r="161" spans="1:65" s="2" customFormat="1" ht="24.2" customHeight="1">
      <c r="A161" s="26"/>
      <c r="B161" s="149"/>
      <c r="C161" s="150" t="s">
        <v>7</v>
      </c>
      <c r="D161" s="150" t="s">
        <v>146</v>
      </c>
      <c r="E161" s="151" t="s">
        <v>1024</v>
      </c>
      <c r="F161" s="152" t="s">
        <v>1025</v>
      </c>
      <c r="G161" s="153" t="s">
        <v>328</v>
      </c>
      <c r="H161" s="154">
        <v>230</v>
      </c>
      <c r="I161" s="155"/>
      <c r="J161" s="155"/>
      <c r="K161" s="156"/>
      <c r="L161" s="27"/>
      <c r="M161" s="157" t="s">
        <v>1</v>
      </c>
      <c r="N161" s="158" t="s">
        <v>37</v>
      </c>
      <c r="O161" s="159">
        <v>0</v>
      </c>
      <c r="P161" s="159">
        <f t="shared" ref="P161:P175" si="9">O161*H161</f>
        <v>0</v>
      </c>
      <c r="Q161" s="159">
        <v>0</v>
      </c>
      <c r="R161" s="159">
        <f t="shared" ref="R161:R175" si="10">Q161*H161</f>
        <v>0</v>
      </c>
      <c r="S161" s="159">
        <v>0</v>
      </c>
      <c r="T161" s="160">
        <f t="shared" ref="T161:T175" si="11">S161*H161</f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207</v>
      </c>
      <c r="AT161" s="161" t="s">
        <v>146</v>
      </c>
      <c r="AU161" s="161" t="s">
        <v>83</v>
      </c>
      <c r="AY161" s="14" t="s">
        <v>144</v>
      </c>
      <c r="BE161" s="162">
        <f t="shared" ref="BE161:BE175" si="12">IF(N161="základná",J161,0)</f>
        <v>0</v>
      </c>
      <c r="BF161" s="162">
        <f t="shared" ref="BF161:BF175" si="13">IF(N161="znížená",J161,0)</f>
        <v>0</v>
      </c>
      <c r="BG161" s="162">
        <f t="shared" ref="BG161:BG175" si="14">IF(N161="zákl. prenesená",J161,0)</f>
        <v>0</v>
      </c>
      <c r="BH161" s="162">
        <f t="shared" ref="BH161:BH175" si="15">IF(N161="zníž. prenesená",J161,0)</f>
        <v>0</v>
      </c>
      <c r="BI161" s="162">
        <f t="shared" ref="BI161:BI175" si="16">IF(N161="nulová",J161,0)</f>
        <v>0</v>
      </c>
      <c r="BJ161" s="14" t="s">
        <v>83</v>
      </c>
      <c r="BK161" s="162">
        <f t="shared" ref="BK161:BK175" si="17">ROUND(I161*H161,2)</f>
        <v>0</v>
      </c>
      <c r="BL161" s="14" t="s">
        <v>207</v>
      </c>
      <c r="BM161" s="161" t="s">
        <v>307</v>
      </c>
    </row>
    <row r="162" spans="1:65" s="2" customFormat="1" ht="33" customHeight="1">
      <c r="A162" s="26"/>
      <c r="B162" s="149"/>
      <c r="C162" s="163" t="s">
        <v>228</v>
      </c>
      <c r="D162" s="163" t="s">
        <v>194</v>
      </c>
      <c r="E162" s="164" t="s">
        <v>1026</v>
      </c>
      <c r="F162" s="165" t="s">
        <v>1027</v>
      </c>
      <c r="G162" s="166" t="s">
        <v>328</v>
      </c>
      <c r="H162" s="167">
        <v>230</v>
      </c>
      <c r="I162" s="168"/>
      <c r="J162" s="168"/>
      <c r="K162" s="169"/>
      <c r="L162" s="170"/>
      <c r="M162" s="171" t="s">
        <v>1</v>
      </c>
      <c r="N162" s="172" t="s">
        <v>37</v>
      </c>
      <c r="O162" s="159">
        <v>0</v>
      </c>
      <c r="P162" s="159">
        <f t="shared" si="9"/>
        <v>0</v>
      </c>
      <c r="Q162" s="159">
        <v>1.2199999999999999E-3</v>
      </c>
      <c r="R162" s="159">
        <f t="shared" si="10"/>
        <v>0.28059999999999996</v>
      </c>
      <c r="S162" s="159">
        <v>0</v>
      </c>
      <c r="T162" s="160">
        <f t="shared" si="11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274</v>
      </c>
      <c r="AT162" s="161" t="s">
        <v>194</v>
      </c>
      <c r="AU162" s="161" t="s">
        <v>83</v>
      </c>
      <c r="AY162" s="14" t="s">
        <v>144</v>
      </c>
      <c r="BE162" s="162">
        <f t="shared" si="12"/>
        <v>0</v>
      </c>
      <c r="BF162" s="162">
        <f t="shared" si="13"/>
        <v>0</v>
      </c>
      <c r="BG162" s="162">
        <f t="shared" si="14"/>
        <v>0</v>
      </c>
      <c r="BH162" s="162">
        <f t="shared" si="15"/>
        <v>0</v>
      </c>
      <c r="BI162" s="162">
        <f t="shared" si="16"/>
        <v>0</v>
      </c>
      <c r="BJ162" s="14" t="s">
        <v>83</v>
      </c>
      <c r="BK162" s="162">
        <f t="shared" si="17"/>
        <v>0</v>
      </c>
      <c r="BL162" s="14" t="s">
        <v>207</v>
      </c>
      <c r="BM162" s="161" t="s">
        <v>316</v>
      </c>
    </row>
    <row r="163" spans="1:65" s="2" customFormat="1" ht="24.2" customHeight="1">
      <c r="A163" s="26"/>
      <c r="B163" s="149"/>
      <c r="C163" s="150" t="s">
        <v>232</v>
      </c>
      <c r="D163" s="150" t="s">
        <v>146</v>
      </c>
      <c r="E163" s="151" t="s">
        <v>1028</v>
      </c>
      <c r="F163" s="152" t="s">
        <v>1029</v>
      </c>
      <c r="G163" s="153" t="s">
        <v>328</v>
      </c>
      <c r="H163" s="154">
        <v>64</v>
      </c>
      <c r="I163" s="155"/>
      <c r="J163" s="155"/>
      <c r="K163" s="156"/>
      <c r="L163" s="27"/>
      <c r="M163" s="157" t="s">
        <v>1</v>
      </c>
      <c r="N163" s="158" t="s">
        <v>37</v>
      </c>
      <c r="O163" s="159">
        <v>0</v>
      </c>
      <c r="P163" s="159">
        <f t="shared" si="9"/>
        <v>0</v>
      </c>
      <c r="Q163" s="159">
        <v>0</v>
      </c>
      <c r="R163" s="159">
        <f t="shared" si="10"/>
        <v>0</v>
      </c>
      <c r="S163" s="159">
        <v>0</v>
      </c>
      <c r="T163" s="160">
        <f t="shared" si="11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207</v>
      </c>
      <c r="AT163" s="161" t="s">
        <v>146</v>
      </c>
      <c r="AU163" s="161" t="s">
        <v>83</v>
      </c>
      <c r="AY163" s="14" t="s">
        <v>144</v>
      </c>
      <c r="BE163" s="162">
        <f t="shared" si="12"/>
        <v>0</v>
      </c>
      <c r="BF163" s="162">
        <f t="shared" si="13"/>
        <v>0</v>
      </c>
      <c r="BG163" s="162">
        <f t="shared" si="14"/>
        <v>0</v>
      </c>
      <c r="BH163" s="162">
        <f t="shared" si="15"/>
        <v>0</v>
      </c>
      <c r="BI163" s="162">
        <f t="shared" si="16"/>
        <v>0</v>
      </c>
      <c r="BJ163" s="14" t="s">
        <v>83</v>
      </c>
      <c r="BK163" s="162">
        <f t="shared" si="17"/>
        <v>0</v>
      </c>
      <c r="BL163" s="14" t="s">
        <v>207</v>
      </c>
      <c r="BM163" s="161" t="s">
        <v>325</v>
      </c>
    </row>
    <row r="164" spans="1:65" s="2" customFormat="1" ht="33" customHeight="1">
      <c r="A164" s="26"/>
      <c r="B164" s="149"/>
      <c r="C164" s="163" t="s">
        <v>236</v>
      </c>
      <c r="D164" s="163" t="s">
        <v>194</v>
      </c>
      <c r="E164" s="164" t="s">
        <v>1030</v>
      </c>
      <c r="F164" s="165" t="s">
        <v>1031</v>
      </c>
      <c r="G164" s="166" t="s">
        <v>328</v>
      </c>
      <c r="H164" s="167">
        <v>64</v>
      </c>
      <c r="I164" s="168"/>
      <c r="J164" s="168"/>
      <c r="K164" s="169"/>
      <c r="L164" s="170"/>
      <c r="M164" s="171" t="s">
        <v>1</v>
      </c>
      <c r="N164" s="172" t="s">
        <v>37</v>
      </c>
      <c r="O164" s="159">
        <v>0</v>
      </c>
      <c r="P164" s="159">
        <f t="shared" si="9"/>
        <v>0</v>
      </c>
      <c r="Q164" s="159">
        <v>2.8700000000000002E-3</v>
      </c>
      <c r="R164" s="159">
        <f t="shared" si="10"/>
        <v>0.18368000000000001</v>
      </c>
      <c r="S164" s="159">
        <v>0</v>
      </c>
      <c r="T164" s="160">
        <f t="shared" si="11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274</v>
      </c>
      <c r="AT164" s="161" t="s">
        <v>194</v>
      </c>
      <c r="AU164" s="161" t="s">
        <v>83</v>
      </c>
      <c r="AY164" s="14" t="s">
        <v>144</v>
      </c>
      <c r="BE164" s="162">
        <f t="shared" si="12"/>
        <v>0</v>
      </c>
      <c r="BF164" s="162">
        <f t="shared" si="13"/>
        <v>0</v>
      </c>
      <c r="BG164" s="162">
        <f t="shared" si="14"/>
        <v>0</v>
      </c>
      <c r="BH164" s="162">
        <f t="shared" si="15"/>
        <v>0</v>
      </c>
      <c r="BI164" s="162">
        <f t="shared" si="16"/>
        <v>0</v>
      </c>
      <c r="BJ164" s="14" t="s">
        <v>83</v>
      </c>
      <c r="BK164" s="162">
        <f t="shared" si="17"/>
        <v>0</v>
      </c>
      <c r="BL164" s="14" t="s">
        <v>207</v>
      </c>
      <c r="BM164" s="161" t="s">
        <v>334</v>
      </c>
    </row>
    <row r="165" spans="1:65" s="2" customFormat="1" ht="24.2" customHeight="1">
      <c r="A165" s="26"/>
      <c r="B165" s="149"/>
      <c r="C165" s="150" t="s">
        <v>240</v>
      </c>
      <c r="D165" s="150" t="s">
        <v>146</v>
      </c>
      <c r="E165" s="151" t="s">
        <v>1032</v>
      </c>
      <c r="F165" s="152" t="s">
        <v>1033</v>
      </c>
      <c r="G165" s="153" t="s">
        <v>328</v>
      </c>
      <c r="H165" s="154">
        <v>14</v>
      </c>
      <c r="I165" s="155"/>
      <c r="J165" s="155"/>
      <c r="K165" s="156"/>
      <c r="L165" s="27"/>
      <c r="M165" s="157" t="s">
        <v>1</v>
      </c>
      <c r="N165" s="158" t="s">
        <v>37</v>
      </c>
      <c r="O165" s="159">
        <v>0</v>
      </c>
      <c r="P165" s="159">
        <f t="shared" si="9"/>
        <v>0</v>
      </c>
      <c r="Q165" s="159">
        <v>0</v>
      </c>
      <c r="R165" s="159">
        <f t="shared" si="10"/>
        <v>0</v>
      </c>
      <c r="S165" s="159">
        <v>0</v>
      </c>
      <c r="T165" s="160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207</v>
      </c>
      <c r="AT165" s="161" t="s">
        <v>146</v>
      </c>
      <c r="AU165" s="161" t="s">
        <v>83</v>
      </c>
      <c r="AY165" s="14" t="s">
        <v>144</v>
      </c>
      <c r="BE165" s="162">
        <f t="shared" si="12"/>
        <v>0</v>
      </c>
      <c r="BF165" s="162">
        <f t="shared" si="13"/>
        <v>0</v>
      </c>
      <c r="BG165" s="162">
        <f t="shared" si="14"/>
        <v>0</v>
      </c>
      <c r="BH165" s="162">
        <f t="shared" si="15"/>
        <v>0</v>
      </c>
      <c r="BI165" s="162">
        <f t="shared" si="16"/>
        <v>0</v>
      </c>
      <c r="BJ165" s="14" t="s">
        <v>83</v>
      </c>
      <c r="BK165" s="162">
        <f t="shared" si="17"/>
        <v>0</v>
      </c>
      <c r="BL165" s="14" t="s">
        <v>207</v>
      </c>
      <c r="BM165" s="161" t="s">
        <v>342</v>
      </c>
    </row>
    <row r="166" spans="1:65" s="2" customFormat="1" ht="33" customHeight="1">
      <c r="A166" s="26"/>
      <c r="B166" s="149"/>
      <c r="C166" s="163" t="s">
        <v>244</v>
      </c>
      <c r="D166" s="163" t="s">
        <v>194</v>
      </c>
      <c r="E166" s="164" t="s">
        <v>1034</v>
      </c>
      <c r="F166" s="165" t="s">
        <v>1035</v>
      </c>
      <c r="G166" s="166" t="s">
        <v>328</v>
      </c>
      <c r="H166" s="167">
        <v>14</v>
      </c>
      <c r="I166" s="168"/>
      <c r="J166" s="168"/>
      <c r="K166" s="169"/>
      <c r="L166" s="170"/>
      <c r="M166" s="171" t="s">
        <v>1</v>
      </c>
      <c r="N166" s="172" t="s">
        <v>37</v>
      </c>
      <c r="O166" s="159">
        <v>0</v>
      </c>
      <c r="P166" s="159">
        <f t="shared" si="9"/>
        <v>0</v>
      </c>
      <c r="Q166" s="159">
        <v>3.1900000000000001E-3</v>
      </c>
      <c r="R166" s="159">
        <f t="shared" si="10"/>
        <v>4.4660000000000005E-2</v>
      </c>
      <c r="S166" s="159">
        <v>0</v>
      </c>
      <c r="T166" s="160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274</v>
      </c>
      <c r="AT166" s="161" t="s">
        <v>194</v>
      </c>
      <c r="AU166" s="161" t="s">
        <v>83</v>
      </c>
      <c r="AY166" s="14" t="s">
        <v>144</v>
      </c>
      <c r="BE166" s="162">
        <f t="shared" si="12"/>
        <v>0</v>
      </c>
      <c r="BF166" s="162">
        <f t="shared" si="13"/>
        <v>0</v>
      </c>
      <c r="BG166" s="162">
        <f t="shared" si="14"/>
        <v>0</v>
      </c>
      <c r="BH166" s="162">
        <f t="shared" si="15"/>
        <v>0</v>
      </c>
      <c r="BI166" s="162">
        <f t="shared" si="16"/>
        <v>0</v>
      </c>
      <c r="BJ166" s="14" t="s">
        <v>83</v>
      </c>
      <c r="BK166" s="162">
        <f t="shared" si="17"/>
        <v>0</v>
      </c>
      <c r="BL166" s="14" t="s">
        <v>207</v>
      </c>
      <c r="BM166" s="161" t="s">
        <v>350</v>
      </c>
    </row>
    <row r="167" spans="1:65" s="2" customFormat="1" ht="37.700000000000003" customHeight="1">
      <c r="A167" s="26"/>
      <c r="B167" s="149"/>
      <c r="C167" s="150" t="s">
        <v>248</v>
      </c>
      <c r="D167" s="150" t="s">
        <v>146</v>
      </c>
      <c r="E167" s="151" t="s">
        <v>1036</v>
      </c>
      <c r="F167" s="152" t="s">
        <v>1037</v>
      </c>
      <c r="G167" s="153" t="s">
        <v>264</v>
      </c>
      <c r="H167" s="154">
        <v>2</v>
      </c>
      <c r="I167" s="155"/>
      <c r="J167" s="155"/>
      <c r="K167" s="156"/>
      <c r="L167" s="27"/>
      <c r="M167" s="157" t="s">
        <v>1</v>
      </c>
      <c r="N167" s="158" t="s">
        <v>37</v>
      </c>
      <c r="O167" s="159">
        <v>0</v>
      </c>
      <c r="P167" s="159">
        <f t="shared" si="9"/>
        <v>0</v>
      </c>
      <c r="Q167" s="159">
        <v>1E-4</v>
      </c>
      <c r="R167" s="159">
        <f t="shared" si="10"/>
        <v>2.0000000000000001E-4</v>
      </c>
      <c r="S167" s="159">
        <v>0</v>
      </c>
      <c r="T167" s="160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207</v>
      </c>
      <c r="AT167" s="161" t="s">
        <v>146</v>
      </c>
      <c r="AU167" s="161" t="s">
        <v>83</v>
      </c>
      <c r="AY167" s="14" t="s">
        <v>144</v>
      </c>
      <c r="BE167" s="162">
        <f t="shared" si="12"/>
        <v>0</v>
      </c>
      <c r="BF167" s="162">
        <f t="shared" si="13"/>
        <v>0</v>
      </c>
      <c r="BG167" s="162">
        <f t="shared" si="14"/>
        <v>0</v>
      </c>
      <c r="BH167" s="162">
        <f t="shared" si="15"/>
        <v>0</v>
      </c>
      <c r="BI167" s="162">
        <f t="shared" si="16"/>
        <v>0</v>
      </c>
      <c r="BJ167" s="14" t="s">
        <v>83</v>
      </c>
      <c r="BK167" s="162">
        <f t="shared" si="17"/>
        <v>0</v>
      </c>
      <c r="BL167" s="14" t="s">
        <v>207</v>
      </c>
      <c r="BM167" s="161" t="s">
        <v>358</v>
      </c>
    </row>
    <row r="168" spans="1:65" s="2" customFormat="1" ht="37.700000000000003" customHeight="1">
      <c r="A168" s="26"/>
      <c r="B168" s="149"/>
      <c r="C168" s="163" t="s">
        <v>253</v>
      </c>
      <c r="D168" s="163" t="s">
        <v>194</v>
      </c>
      <c r="E168" s="164" t="s">
        <v>1038</v>
      </c>
      <c r="F168" s="165" t="s">
        <v>1039</v>
      </c>
      <c r="G168" s="166" t="s">
        <v>264</v>
      </c>
      <c r="H168" s="167">
        <v>0.16</v>
      </c>
      <c r="I168" s="168"/>
      <c r="J168" s="168"/>
      <c r="K168" s="169"/>
      <c r="L168" s="191"/>
      <c r="M168" s="192"/>
      <c r="N168" s="193"/>
      <c r="O168" s="194"/>
      <c r="P168" s="194"/>
      <c r="Q168" s="194"/>
      <c r="R168" s="194"/>
      <c r="S168" s="194"/>
      <c r="T168" s="195"/>
      <c r="U168" s="196"/>
      <c r="V168" s="196"/>
      <c r="W168" s="186"/>
      <c r="X168" s="26"/>
      <c r="Y168" s="26"/>
      <c r="Z168" s="26"/>
      <c r="AA168" s="26"/>
      <c r="AB168" s="26"/>
      <c r="AC168" s="26"/>
      <c r="AD168" s="26"/>
      <c r="AE168" s="26"/>
      <c r="AR168" s="161" t="s">
        <v>274</v>
      </c>
      <c r="AT168" s="161" t="s">
        <v>194</v>
      </c>
      <c r="AU168" s="161" t="s">
        <v>83</v>
      </c>
      <c r="AY168" s="14" t="s">
        <v>144</v>
      </c>
      <c r="BE168" s="162">
        <f t="shared" si="12"/>
        <v>0</v>
      </c>
      <c r="BF168" s="162">
        <f t="shared" si="13"/>
        <v>0</v>
      </c>
      <c r="BG168" s="162">
        <f t="shared" si="14"/>
        <v>0</v>
      </c>
      <c r="BH168" s="162">
        <f t="shared" si="15"/>
        <v>0</v>
      </c>
      <c r="BI168" s="162">
        <f t="shared" si="16"/>
        <v>0</v>
      </c>
      <c r="BJ168" s="14" t="s">
        <v>83</v>
      </c>
      <c r="BK168" s="162">
        <f t="shared" si="17"/>
        <v>0</v>
      </c>
      <c r="BL168" s="14" t="s">
        <v>207</v>
      </c>
      <c r="BM168" s="161" t="s">
        <v>366</v>
      </c>
    </row>
    <row r="169" spans="1:65" s="2" customFormat="1" ht="37.700000000000003" customHeight="1">
      <c r="A169" s="26"/>
      <c r="B169" s="149"/>
      <c r="C169" s="163" t="s">
        <v>257</v>
      </c>
      <c r="D169" s="163" t="s">
        <v>194</v>
      </c>
      <c r="E169" s="164" t="s">
        <v>1040</v>
      </c>
      <c r="F169" s="165" t="s">
        <v>1041</v>
      </c>
      <c r="G169" s="166" t="s">
        <v>163</v>
      </c>
      <c r="H169" s="167">
        <v>0.65200000000000002</v>
      </c>
      <c r="I169" s="168"/>
      <c r="J169" s="168"/>
      <c r="K169" s="169"/>
      <c r="L169" s="170"/>
      <c r="M169" s="171" t="s">
        <v>1</v>
      </c>
      <c r="N169" s="172" t="s">
        <v>37</v>
      </c>
      <c r="O169" s="159">
        <v>0</v>
      </c>
      <c r="P169" s="159">
        <f t="shared" si="9"/>
        <v>0</v>
      </c>
      <c r="Q169" s="159">
        <v>4.8006134969325103E-3</v>
      </c>
      <c r="R169" s="159">
        <f t="shared" si="10"/>
        <v>3.1299999999999969E-3</v>
      </c>
      <c r="S169" s="159">
        <v>0</v>
      </c>
      <c r="T169" s="160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274</v>
      </c>
      <c r="AT169" s="161" t="s">
        <v>194</v>
      </c>
      <c r="AU169" s="161" t="s">
        <v>83</v>
      </c>
      <c r="AY169" s="14" t="s">
        <v>144</v>
      </c>
      <c r="BE169" s="162">
        <f t="shared" si="12"/>
        <v>0</v>
      </c>
      <c r="BF169" s="162">
        <f t="shared" si="13"/>
        <v>0</v>
      </c>
      <c r="BG169" s="162">
        <f t="shared" si="14"/>
        <v>0</v>
      </c>
      <c r="BH169" s="162">
        <f t="shared" si="15"/>
        <v>0</v>
      </c>
      <c r="BI169" s="162">
        <f t="shared" si="16"/>
        <v>0</v>
      </c>
      <c r="BJ169" s="14" t="s">
        <v>83</v>
      </c>
      <c r="BK169" s="162">
        <f t="shared" si="17"/>
        <v>0</v>
      </c>
      <c r="BL169" s="14" t="s">
        <v>207</v>
      </c>
      <c r="BM169" s="161" t="s">
        <v>374</v>
      </c>
    </row>
    <row r="170" spans="1:65" s="2" customFormat="1" ht="37.700000000000003" customHeight="1">
      <c r="A170" s="26"/>
      <c r="B170" s="149"/>
      <c r="C170" s="150" t="s">
        <v>261</v>
      </c>
      <c r="D170" s="150" t="s">
        <v>146</v>
      </c>
      <c r="E170" s="151" t="s">
        <v>1042</v>
      </c>
      <c r="F170" s="152" t="s">
        <v>1043</v>
      </c>
      <c r="G170" s="153" t="s">
        <v>264</v>
      </c>
      <c r="H170" s="154">
        <v>4</v>
      </c>
      <c r="I170" s="155"/>
      <c r="J170" s="155"/>
      <c r="K170" s="156"/>
      <c r="L170" s="27"/>
      <c r="M170" s="157" t="s">
        <v>1</v>
      </c>
      <c r="N170" s="158" t="s">
        <v>37</v>
      </c>
      <c r="O170" s="159">
        <v>0</v>
      </c>
      <c r="P170" s="159">
        <f t="shared" si="9"/>
        <v>0</v>
      </c>
      <c r="Q170" s="159">
        <v>1E-4</v>
      </c>
      <c r="R170" s="159">
        <f t="shared" si="10"/>
        <v>4.0000000000000002E-4</v>
      </c>
      <c r="S170" s="159">
        <v>0</v>
      </c>
      <c r="T170" s="160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207</v>
      </c>
      <c r="AT170" s="161" t="s">
        <v>146</v>
      </c>
      <c r="AU170" s="161" t="s">
        <v>83</v>
      </c>
      <c r="AY170" s="14" t="s">
        <v>144</v>
      </c>
      <c r="BE170" s="162">
        <f t="shared" si="12"/>
        <v>0</v>
      </c>
      <c r="BF170" s="162">
        <f t="shared" si="13"/>
        <v>0</v>
      </c>
      <c r="BG170" s="162">
        <f t="shared" si="14"/>
        <v>0</v>
      </c>
      <c r="BH170" s="162">
        <f t="shared" si="15"/>
        <v>0</v>
      </c>
      <c r="BI170" s="162">
        <f t="shared" si="16"/>
        <v>0</v>
      </c>
      <c r="BJ170" s="14" t="s">
        <v>83</v>
      </c>
      <c r="BK170" s="162">
        <f t="shared" si="17"/>
        <v>0</v>
      </c>
      <c r="BL170" s="14" t="s">
        <v>207</v>
      </c>
      <c r="BM170" s="161" t="s">
        <v>382</v>
      </c>
    </row>
    <row r="171" spans="1:65" s="2" customFormat="1" ht="37.700000000000003" customHeight="1">
      <c r="A171" s="26"/>
      <c r="B171" s="149"/>
      <c r="C171" s="163" t="s">
        <v>266</v>
      </c>
      <c r="D171" s="163" t="s">
        <v>194</v>
      </c>
      <c r="E171" s="164" t="s">
        <v>1038</v>
      </c>
      <c r="F171" s="165" t="s">
        <v>1039</v>
      </c>
      <c r="G171" s="166" t="s">
        <v>264</v>
      </c>
      <c r="H171" s="167">
        <v>0.64</v>
      </c>
      <c r="I171" s="168"/>
      <c r="J171" s="168"/>
      <c r="K171" s="169"/>
      <c r="L171" s="170"/>
      <c r="M171" s="171" t="s">
        <v>1</v>
      </c>
      <c r="N171" s="172" t="s">
        <v>37</v>
      </c>
      <c r="O171" s="159">
        <v>0</v>
      </c>
      <c r="P171" s="159">
        <f t="shared" si="9"/>
        <v>0</v>
      </c>
      <c r="Q171" s="159">
        <v>5.0000000000000001E-4</v>
      </c>
      <c r="R171" s="159">
        <f t="shared" si="10"/>
        <v>3.2000000000000003E-4</v>
      </c>
      <c r="S171" s="159">
        <v>0</v>
      </c>
      <c r="T171" s="160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274</v>
      </c>
      <c r="AT171" s="161" t="s">
        <v>194</v>
      </c>
      <c r="AU171" s="161" t="s">
        <v>83</v>
      </c>
      <c r="AY171" s="14" t="s">
        <v>144</v>
      </c>
      <c r="BE171" s="162">
        <f t="shared" si="12"/>
        <v>0</v>
      </c>
      <c r="BF171" s="162">
        <f t="shared" si="13"/>
        <v>0</v>
      </c>
      <c r="BG171" s="162">
        <f t="shared" si="14"/>
        <v>0</v>
      </c>
      <c r="BH171" s="162">
        <f t="shared" si="15"/>
        <v>0</v>
      </c>
      <c r="BI171" s="162">
        <f t="shared" si="16"/>
        <v>0</v>
      </c>
      <c r="BJ171" s="14" t="s">
        <v>83</v>
      </c>
      <c r="BK171" s="162">
        <f t="shared" si="17"/>
        <v>0</v>
      </c>
      <c r="BL171" s="14" t="s">
        <v>207</v>
      </c>
      <c r="BM171" s="161" t="s">
        <v>390</v>
      </c>
    </row>
    <row r="172" spans="1:65" s="2" customFormat="1" ht="37.700000000000003" customHeight="1">
      <c r="A172" s="26"/>
      <c r="B172" s="149"/>
      <c r="C172" s="163" t="s">
        <v>270</v>
      </c>
      <c r="D172" s="163" t="s">
        <v>194</v>
      </c>
      <c r="E172" s="164" t="s">
        <v>1040</v>
      </c>
      <c r="F172" s="165" t="s">
        <v>1041</v>
      </c>
      <c r="G172" s="166" t="s">
        <v>163</v>
      </c>
      <c r="H172" s="167">
        <v>2.06</v>
      </c>
      <c r="I172" s="168"/>
      <c r="J172" s="168"/>
      <c r="K172" s="169"/>
      <c r="L172" s="170"/>
      <c r="M172" s="171" t="s">
        <v>1</v>
      </c>
      <c r="N172" s="172" t="s">
        <v>37</v>
      </c>
      <c r="O172" s="159">
        <v>0</v>
      </c>
      <c r="P172" s="159">
        <f t="shared" si="9"/>
        <v>0</v>
      </c>
      <c r="Q172" s="159">
        <v>4.8006134969325103E-3</v>
      </c>
      <c r="R172" s="159">
        <f t="shared" si="10"/>
        <v>9.8892638036809713E-3</v>
      </c>
      <c r="S172" s="159">
        <v>0</v>
      </c>
      <c r="T172" s="160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274</v>
      </c>
      <c r="AT172" s="161" t="s">
        <v>194</v>
      </c>
      <c r="AU172" s="161" t="s">
        <v>83</v>
      </c>
      <c r="AY172" s="14" t="s">
        <v>144</v>
      </c>
      <c r="BE172" s="162">
        <f t="shared" si="12"/>
        <v>0</v>
      </c>
      <c r="BF172" s="162">
        <f t="shared" si="13"/>
        <v>0</v>
      </c>
      <c r="BG172" s="162">
        <f t="shared" si="14"/>
        <v>0</v>
      </c>
      <c r="BH172" s="162">
        <f t="shared" si="15"/>
        <v>0</v>
      </c>
      <c r="BI172" s="162">
        <f t="shared" si="16"/>
        <v>0</v>
      </c>
      <c r="BJ172" s="14" t="s">
        <v>83</v>
      </c>
      <c r="BK172" s="162">
        <f t="shared" si="17"/>
        <v>0</v>
      </c>
      <c r="BL172" s="14" t="s">
        <v>207</v>
      </c>
      <c r="BM172" s="161" t="s">
        <v>398</v>
      </c>
    </row>
    <row r="173" spans="1:65" s="2" customFormat="1" ht="37.700000000000003" customHeight="1">
      <c r="A173" s="26"/>
      <c r="B173" s="149"/>
      <c r="C173" s="150" t="s">
        <v>274</v>
      </c>
      <c r="D173" s="150" t="s">
        <v>146</v>
      </c>
      <c r="E173" s="151" t="s">
        <v>1044</v>
      </c>
      <c r="F173" s="152" t="s">
        <v>1045</v>
      </c>
      <c r="G173" s="153" t="s">
        <v>264</v>
      </c>
      <c r="H173" s="154">
        <v>2</v>
      </c>
      <c r="I173" s="155"/>
      <c r="J173" s="155"/>
      <c r="K173" s="156"/>
      <c r="L173" s="27"/>
      <c r="M173" s="157" t="s">
        <v>1</v>
      </c>
      <c r="N173" s="158" t="s">
        <v>37</v>
      </c>
      <c r="O173" s="159">
        <v>0</v>
      </c>
      <c r="P173" s="159">
        <f t="shared" si="9"/>
        <v>0</v>
      </c>
      <c r="Q173" s="159">
        <v>1E-4</v>
      </c>
      <c r="R173" s="159">
        <f t="shared" si="10"/>
        <v>2.0000000000000001E-4</v>
      </c>
      <c r="S173" s="159">
        <v>0</v>
      </c>
      <c r="T173" s="160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207</v>
      </c>
      <c r="AT173" s="161" t="s">
        <v>146</v>
      </c>
      <c r="AU173" s="161" t="s">
        <v>83</v>
      </c>
      <c r="AY173" s="14" t="s">
        <v>144</v>
      </c>
      <c r="BE173" s="162">
        <f t="shared" si="12"/>
        <v>0</v>
      </c>
      <c r="BF173" s="162">
        <f t="shared" si="13"/>
        <v>0</v>
      </c>
      <c r="BG173" s="162">
        <f t="shared" si="14"/>
        <v>0</v>
      </c>
      <c r="BH173" s="162">
        <f t="shared" si="15"/>
        <v>0</v>
      </c>
      <c r="BI173" s="162">
        <f t="shared" si="16"/>
        <v>0</v>
      </c>
      <c r="BJ173" s="14" t="s">
        <v>83</v>
      </c>
      <c r="BK173" s="162">
        <f t="shared" si="17"/>
        <v>0</v>
      </c>
      <c r="BL173" s="14" t="s">
        <v>207</v>
      </c>
      <c r="BM173" s="161" t="s">
        <v>406</v>
      </c>
    </row>
    <row r="174" spans="1:65" s="2" customFormat="1" ht="37.700000000000003" customHeight="1">
      <c r="A174" s="26"/>
      <c r="B174" s="149"/>
      <c r="C174" s="163" t="s">
        <v>278</v>
      </c>
      <c r="D174" s="163" t="s">
        <v>194</v>
      </c>
      <c r="E174" s="164" t="s">
        <v>1038</v>
      </c>
      <c r="F174" s="165" t="s">
        <v>1039</v>
      </c>
      <c r="G174" s="166" t="s">
        <v>264</v>
      </c>
      <c r="H174" s="167">
        <v>0.36</v>
      </c>
      <c r="I174" s="168"/>
      <c r="J174" s="168"/>
      <c r="K174" s="169"/>
      <c r="L174" s="170"/>
      <c r="M174" s="171" t="s">
        <v>1</v>
      </c>
      <c r="N174" s="172" t="s">
        <v>37</v>
      </c>
      <c r="O174" s="159">
        <v>0</v>
      </c>
      <c r="P174" s="159">
        <f t="shared" si="9"/>
        <v>0</v>
      </c>
      <c r="Q174" s="159">
        <v>5.0000000000000001E-4</v>
      </c>
      <c r="R174" s="159">
        <f t="shared" si="10"/>
        <v>1.7999999999999998E-4</v>
      </c>
      <c r="S174" s="159">
        <v>0</v>
      </c>
      <c r="T174" s="160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274</v>
      </c>
      <c r="AT174" s="161" t="s">
        <v>194</v>
      </c>
      <c r="AU174" s="161" t="s">
        <v>83</v>
      </c>
      <c r="AY174" s="14" t="s">
        <v>144</v>
      </c>
      <c r="BE174" s="162">
        <f t="shared" si="12"/>
        <v>0</v>
      </c>
      <c r="BF174" s="162">
        <f t="shared" si="13"/>
        <v>0</v>
      </c>
      <c r="BG174" s="162">
        <f t="shared" si="14"/>
        <v>0</v>
      </c>
      <c r="BH174" s="162">
        <f t="shared" si="15"/>
        <v>0</v>
      </c>
      <c r="BI174" s="162">
        <f t="shared" si="16"/>
        <v>0</v>
      </c>
      <c r="BJ174" s="14" t="s">
        <v>83</v>
      </c>
      <c r="BK174" s="162">
        <f t="shared" si="17"/>
        <v>0</v>
      </c>
      <c r="BL174" s="14" t="s">
        <v>207</v>
      </c>
      <c r="BM174" s="161" t="s">
        <v>414</v>
      </c>
    </row>
    <row r="175" spans="1:65" s="2" customFormat="1" ht="37.700000000000003" customHeight="1">
      <c r="A175" s="26"/>
      <c r="B175" s="149"/>
      <c r="C175" s="163" t="s">
        <v>282</v>
      </c>
      <c r="D175" s="163" t="s">
        <v>194</v>
      </c>
      <c r="E175" s="164" t="s">
        <v>1040</v>
      </c>
      <c r="F175" s="165" t="s">
        <v>1041</v>
      </c>
      <c r="G175" s="166" t="s">
        <v>163</v>
      </c>
      <c r="H175" s="167">
        <v>1.3440000000000001</v>
      </c>
      <c r="I175" s="168"/>
      <c r="J175" s="168"/>
      <c r="K175" s="169"/>
      <c r="L175" s="170"/>
      <c r="M175" s="171" t="s">
        <v>1</v>
      </c>
      <c r="N175" s="172" t="s">
        <v>37</v>
      </c>
      <c r="O175" s="159">
        <v>0</v>
      </c>
      <c r="P175" s="159">
        <f t="shared" si="9"/>
        <v>0</v>
      </c>
      <c r="Q175" s="159">
        <v>4.8006134969325103E-3</v>
      </c>
      <c r="R175" s="159">
        <f t="shared" si="10"/>
        <v>6.4520245398772946E-3</v>
      </c>
      <c r="S175" s="159">
        <v>0</v>
      </c>
      <c r="T175" s="160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274</v>
      </c>
      <c r="AT175" s="161" t="s">
        <v>194</v>
      </c>
      <c r="AU175" s="161" t="s">
        <v>83</v>
      </c>
      <c r="AY175" s="14" t="s">
        <v>144</v>
      </c>
      <c r="BE175" s="162">
        <f t="shared" si="12"/>
        <v>0</v>
      </c>
      <c r="BF175" s="162">
        <f t="shared" si="13"/>
        <v>0</v>
      </c>
      <c r="BG175" s="162">
        <f t="shared" si="14"/>
        <v>0</v>
      </c>
      <c r="BH175" s="162">
        <f t="shared" si="15"/>
        <v>0</v>
      </c>
      <c r="BI175" s="162">
        <f t="shared" si="16"/>
        <v>0</v>
      </c>
      <c r="BJ175" s="14" t="s">
        <v>83</v>
      </c>
      <c r="BK175" s="162">
        <f t="shared" si="17"/>
        <v>0</v>
      </c>
      <c r="BL175" s="14" t="s">
        <v>207</v>
      </c>
      <c r="BM175" s="161" t="s">
        <v>422</v>
      </c>
    </row>
    <row r="176" spans="1:65" s="12" customFormat="1" ht="22.7" customHeight="1">
      <c r="B176" s="137"/>
      <c r="D176" s="138" t="s">
        <v>70</v>
      </c>
      <c r="E176" s="147" t="s">
        <v>1046</v>
      </c>
      <c r="F176" s="147" t="s">
        <v>1047</v>
      </c>
      <c r="J176" s="148"/>
      <c r="L176" s="137"/>
      <c r="M176" s="141"/>
      <c r="N176" s="142"/>
      <c r="O176" s="142"/>
      <c r="P176" s="143">
        <f>SUM(P177:P194)</f>
        <v>0</v>
      </c>
      <c r="Q176" s="142"/>
      <c r="R176" s="143">
        <f>SUM(R177:R194)</f>
        <v>0.49812000000000001</v>
      </c>
      <c r="S176" s="142"/>
      <c r="T176" s="144">
        <f>SUM(T177:T194)</f>
        <v>0</v>
      </c>
      <c r="AR176" s="138" t="s">
        <v>83</v>
      </c>
      <c r="AT176" s="145" t="s">
        <v>70</v>
      </c>
      <c r="AU176" s="145" t="s">
        <v>78</v>
      </c>
      <c r="AY176" s="138" t="s">
        <v>144</v>
      </c>
      <c r="BK176" s="146">
        <f>SUM(BK177:BK194)</f>
        <v>0</v>
      </c>
    </row>
    <row r="177" spans="1:65" s="2" customFormat="1" ht="33" customHeight="1">
      <c r="A177" s="26"/>
      <c r="B177" s="149"/>
      <c r="C177" s="150" t="s">
        <v>286</v>
      </c>
      <c r="D177" s="150" t="s">
        <v>146</v>
      </c>
      <c r="E177" s="151" t="s">
        <v>1048</v>
      </c>
      <c r="F177" s="152" t="s">
        <v>1049</v>
      </c>
      <c r="G177" s="153" t="s">
        <v>264</v>
      </c>
      <c r="H177" s="154">
        <v>4</v>
      </c>
      <c r="I177" s="155"/>
      <c r="J177" s="155"/>
      <c r="K177" s="156"/>
      <c r="L177" s="27"/>
      <c r="M177" s="157" t="s">
        <v>1</v>
      </c>
      <c r="N177" s="158" t="s">
        <v>37</v>
      </c>
      <c r="O177" s="159">
        <v>0</v>
      </c>
      <c r="P177" s="159">
        <f t="shared" ref="P177:P194" si="18">O177*H177</f>
        <v>0</v>
      </c>
      <c r="Q177" s="159">
        <v>1.7000000000000001E-4</v>
      </c>
      <c r="R177" s="159">
        <f t="shared" ref="R177:R194" si="19">Q177*H177</f>
        <v>6.8000000000000005E-4</v>
      </c>
      <c r="S177" s="159">
        <v>0</v>
      </c>
      <c r="T177" s="160">
        <f t="shared" ref="T177:T194" si="20"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207</v>
      </c>
      <c r="AT177" s="161" t="s">
        <v>146</v>
      </c>
      <c r="AU177" s="161" t="s">
        <v>83</v>
      </c>
      <c r="AY177" s="14" t="s">
        <v>144</v>
      </c>
      <c r="BE177" s="162">
        <f t="shared" ref="BE177:BE194" si="21">IF(N177="základná",J177,0)</f>
        <v>0</v>
      </c>
      <c r="BF177" s="162">
        <f t="shared" ref="BF177:BF194" si="22">IF(N177="znížená",J177,0)</f>
        <v>0</v>
      </c>
      <c r="BG177" s="162">
        <f t="shared" ref="BG177:BG194" si="23">IF(N177="zákl. prenesená",J177,0)</f>
        <v>0</v>
      </c>
      <c r="BH177" s="162">
        <f t="shared" ref="BH177:BH194" si="24">IF(N177="zníž. prenesená",J177,0)</f>
        <v>0</v>
      </c>
      <c r="BI177" s="162">
        <f t="shared" ref="BI177:BI194" si="25">IF(N177="nulová",J177,0)</f>
        <v>0</v>
      </c>
      <c r="BJ177" s="14" t="s">
        <v>83</v>
      </c>
      <c r="BK177" s="162">
        <f t="shared" ref="BK177:BK194" si="26">ROUND(I177*H177,2)</f>
        <v>0</v>
      </c>
      <c r="BL177" s="14" t="s">
        <v>207</v>
      </c>
      <c r="BM177" s="161" t="s">
        <v>430</v>
      </c>
    </row>
    <row r="178" spans="1:65" s="2" customFormat="1" ht="16.5" customHeight="1">
      <c r="A178" s="26"/>
      <c r="B178" s="149"/>
      <c r="C178" s="150" t="s">
        <v>290</v>
      </c>
      <c r="D178" s="150" t="s">
        <v>146</v>
      </c>
      <c r="E178" s="151" t="s">
        <v>1050</v>
      </c>
      <c r="F178" s="152" t="s">
        <v>1051</v>
      </c>
      <c r="G178" s="153" t="s">
        <v>264</v>
      </c>
      <c r="H178" s="154">
        <v>4</v>
      </c>
      <c r="I178" s="155"/>
      <c r="J178" s="155"/>
      <c r="K178" s="156"/>
      <c r="L178" s="27"/>
      <c r="M178" s="157" t="s">
        <v>1</v>
      </c>
      <c r="N178" s="158" t="s">
        <v>37</v>
      </c>
      <c r="O178" s="159">
        <v>0</v>
      </c>
      <c r="P178" s="159">
        <f t="shared" si="18"/>
        <v>0</v>
      </c>
      <c r="Q178" s="159">
        <v>1.7000000000000001E-4</v>
      </c>
      <c r="R178" s="159">
        <f t="shared" si="19"/>
        <v>6.8000000000000005E-4</v>
      </c>
      <c r="S178" s="159">
        <v>0</v>
      </c>
      <c r="T178" s="160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207</v>
      </c>
      <c r="AT178" s="161" t="s">
        <v>146</v>
      </c>
      <c r="AU178" s="161" t="s">
        <v>83</v>
      </c>
      <c r="AY178" s="14" t="s">
        <v>144</v>
      </c>
      <c r="BE178" s="162">
        <f t="shared" si="21"/>
        <v>0</v>
      </c>
      <c r="BF178" s="162">
        <f t="shared" si="22"/>
        <v>0</v>
      </c>
      <c r="BG178" s="162">
        <f t="shared" si="23"/>
        <v>0</v>
      </c>
      <c r="BH178" s="162">
        <f t="shared" si="24"/>
        <v>0</v>
      </c>
      <c r="BI178" s="162">
        <f t="shared" si="25"/>
        <v>0</v>
      </c>
      <c r="BJ178" s="14" t="s">
        <v>83</v>
      </c>
      <c r="BK178" s="162">
        <f t="shared" si="26"/>
        <v>0</v>
      </c>
      <c r="BL178" s="14" t="s">
        <v>207</v>
      </c>
      <c r="BM178" s="161" t="s">
        <v>438</v>
      </c>
    </row>
    <row r="179" spans="1:65" s="2" customFormat="1" ht="24.2" customHeight="1">
      <c r="A179" s="26"/>
      <c r="B179" s="149"/>
      <c r="C179" s="150" t="s">
        <v>294</v>
      </c>
      <c r="D179" s="150" t="s">
        <v>146</v>
      </c>
      <c r="E179" s="151" t="s">
        <v>1052</v>
      </c>
      <c r="F179" s="152" t="s">
        <v>1053</v>
      </c>
      <c r="G179" s="153" t="s">
        <v>264</v>
      </c>
      <c r="H179" s="154">
        <v>4</v>
      </c>
      <c r="I179" s="155"/>
      <c r="J179" s="155"/>
      <c r="K179" s="156"/>
      <c r="L179" s="27"/>
      <c r="M179" s="157" t="s">
        <v>1</v>
      </c>
      <c r="N179" s="158" t="s">
        <v>37</v>
      </c>
      <c r="O179" s="159">
        <v>0</v>
      </c>
      <c r="P179" s="159">
        <f t="shared" si="18"/>
        <v>0</v>
      </c>
      <c r="Q179" s="159">
        <v>0</v>
      </c>
      <c r="R179" s="159">
        <f t="shared" si="19"/>
        <v>0</v>
      </c>
      <c r="S179" s="159">
        <v>0</v>
      </c>
      <c r="T179" s="160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207</v>
      </c>
      <c r="AT179" s="161" t="s">
        <v>146</v>
      </c>
      <c r="AU179" s="161" t="s">
        <v>83</v>
      </c>
      <c r="AY179" s="14" t="s">
        <v>144</v>
      </c>
      <c r="BE179" s="162">
        <f t="shared" si="21"/>
        <v>0</v>
      </c>
      <c r="BF179" s="162">
        <f t="shared" si="22"/>
        <v>0</v>
      </c>
      <c r="BG179" s="162">
        <f t="shared" si="23"/>
        <v>0</v>
      </c>
      <c r="BH179" s="162">
        <f t="shared" si="24"/>
        <v>0</v>
      </c>
      <c r="BI179" s="162">
        <f t="shared" si="25"/>
        <v>0</v>
      </c>
      <c r="BJ179" s="14" t="s">
        <v>83</v>
      </c>
      <c r="BK179" s="162">
        <f t="shared" si="26"/>
        <v>0</v>
      </c>
      <c r="BL179" s="14" t="s">
        <v>207</v>
      </c>
      <c r="BM179" s="161" t="s">
        <v>446</v>
      </c>
    </row>
    <row r="180" spans="1:65" s="2" customFormat="1" ht="24.2" customHeight="1">
      <c r="A180" s="26"/>
      <c r="B180" s="149"/>
      <c r="C180" s="150" t="s">
        <v>298</v>
      </c>
      <c r="D180" s="150" t="s">
        <v>146</v>
      </c>
      <c r="E180" s="151" t="s">
        <v>1054</v>
      </c>
      <c r="F180" s="152" t="s">
        <v>1055</v>
      </c>
      <c r="G180" s="153" t="s">
        <v>197</v>
      </c>
      <c r="H180" s="154">
        <v>4.3380000000000001</v>
      </c>
      <c r="I180" s="155"/>
      <c r="J180" s="155"/>
      <c r="K180" s="156"/>
      <c r="L180" s="27"/>
      <c r="M180" s="157" t="s">
        <v>1</v>
      </c>
      <c r="N180" s="158" t="s">
        <v>37</v>
      </c>
      <c r="O180" s="159">
        <v>0</v>
      </c>
      <c r="P180" s="159">
        <f t="shared" si="18"/>
        <v>0</v>
      </c>
      <c r="Q180" s="159">
        <v>0</v>
      </c>
      <c r="R180" s="159">
        <f t="shared" si="19"/>
        <v>0</v>
      </c>
      <c r="S180" s="159">
        <v>0</v>
      </c>
      <c r="T180" s="160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207</v>
      </c>
      <c r="AT180" s="161" t="s">
        <v>146</v>
      </c>
      <c r="AU180" s="161" t="s">
        <v>83</v>
      </c>
      <c r="AY180" s="14" t="s">
        <v>144</v>
      </c>
      <c r="BE180" s="162">
        <f t="shared" si="21"/>
        <v>0</v>
      </c>
      <c r="BF180" s="162">
        <f t="shared" si="22"/>
        <v>0</v>
      </c>
      <c r="BG180" s="162">
        <f t="shared" si="23"/>
        <v>0</v>
      </c>
      <c r="BH180" s="162">
        <f t="shared" si="24"/>
        <v>0</v>
      </c>
      <c r="BI180" s="162">
        <f t="shared" si="25"/>
        <v>0</v>
      </c>
      <c r="BJ180" s="14" t="s">
        <v>83</v>
      </c>
      <c r="BK180" s="162">
        <f t="shared" si="26"/>
        <v>0</v>
      </c>
      <c r="BL180" s="14" t="s">
        <v>207</v>
      </c>
      <c r="BM180" s="161" t="s">
        <v>454</v>
      </c>
    </row>
    <row r="181" spans="1:65" s="2" customFormat="1" ht="24.2" customHeight="1">
      <c r="A181" s="26"/>
      <c r="B181" s="149"/>
      <c r="C181" s="150" t="s">
        <v>303</v>
      </c>
      <c r="D181" s="150" t="s">
        <v>146</v>
      </c>
      <c r="E181" s="151" t="s">
        <v>1056</v>
      </c>
      <c r="F181" s="152" t="s">
        <v>1057</v>
      </c>
      <c r="G181" s="153" t="s">
        <v>264</v>
      </c>
      <c r="H181" s="154">
        <v>1</v>
      </c>
      <c r="I181" s="155"/>
      <c r="J181" s="155"/>
      <c r="K181" s="156"/>
      <c r="L181" s="27"/>
      <c r="M181" s="157" t="s">
        <v>1</v>
      </c>
      <c r="N181" s="158" t="s">
        <v>37</v>
      </c>
      <c r="O181" s="159">
        <v>0</v>
      </c>
      <c r="P181" s="159">
        <f t="shared" si="18"/>
        <v>0</v>
      </c>
      <c r="Q181" s="159">
        <v>0</v>
      </c>
      <c r="R181" s="159">
        <f t="shared" si="19"/>
        <v>0</v>
      </c>
      <c r="S181" s="159">
        <v>0</v>
      </c>
      <c r="T181" s="160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207</v>
      </c>
      <c r="AT181" s="161" t="s">
        <v>146</v>
      </c>
      <c r="AU181" s="161" t="s">
        <v>83</v>
      </c>
      <c r="AY181" s="14" t="s">
        <v>144</v>
      </c>
      <c r="BE181" s="162">
        <f t="shared" si="21"/>
        <v>0</v>
      </c>
      <c r="BF181" s="162">
        <f t="shared" si="22"/>
        <v>0</v>
      </c>
      <c r="BG181" s="162">
        <f t="shared" si="23"/>
        <v>0</v>
      </c>
      <c r="BH181" s="162">
        <f t="shared" si="24"/>
        <v>0</v>
      </c>
      <c r="BI181" s="162">
        <f t="shared" si="25"/>
        <v>0</v>
      </c>
      <c r="BJ181" s="14" t="s">
        <v>83</v>
      </c>
      <c r="BK181" s="162">
        <f t="shared" si="26"/>
        <v>0</v>
      </c>
      <c r="BL181" s="14" t="s">
        <v>207</v>
      </c>
      <c r="BM181" s="161" t="s">
        <v>462</v>
      </c>
    </row>
    <row r="182" spans="1:65" s="2" customFormat="1" ht="24.2" customHeight="1">
      <c r="A182" s="26"/>
      <c r="B182" s="149"/>
      <c r="C182" s="163" t="s">
        <v>307</v>
      </c>
      <c r="D182" s="163" t="s">
        <v>194</v>
      </c>
      <c r="E182" s="164" t="s">
        <v>1058</v>
      </c>
      <c r="F182" s="165" t="s">
        <v>1849</v>
      </c>
      <c r="G182" s="166" t="s">
        <v>264</v>
      </c>
      <c r="H182" s="167">
        <v>1</v>
      </c>
      <c r="I182" s="168"/>
      <c r="J182" s="168"/>
      <c r="K182" s="169"/>
      <c r="L182" s="191"/>
      <c r="M182" s="192"/>
      <c r="N182" s="193"/>
      <c r="O182" s="194"/>
      <c r="P182" s="194"/>
      <c r="Q182" s="194"/>
      <c r="R182" s="194"/>
      <c r="S182" s="194"/>
      <c r="T182" s="195"/>
      <c r="U182" s="196"/>
      <c r="V182" s="196"/>
      <c r="W182" s="186"/>
      <c r="X182" s="26"/>
      <c r="Y182" s="26"/>
      <c r="Z182" s="26"/>
      <c r="AA182" s="26"/>
      <c r="AB182" s="26"/>
      <c r="AC182" s="26"/>
      <c r="AD182" s="26"/>
      <c r="AE182" s="26"/>
      <c r="AR182" s="161" t="s">
        <v>274</v>
      </c>
      <c r="AT182" s="161" t="s">
        <v>194</v>
      </c>
      <c r="AU182" s="161" t="s">
        <v>83</v>
      </c>
      <c r="AY182" s="14" t="s">
        <v>144</v>
      </c>
      <c r="BE182" s="162">
        <f t="shared" si="21"/>
        <v>0</v>
      </c>
      <c r="BF182" s="162">
        <f t="shared" si="22"/>
        <v>0</v>
      </c>
      <c r="BG182" s="162">
        <f t="shared" si="23"/>
        <v>0</v>
      </c>
      <c r="BH182" s="162">
        <f t="shared" si="24"/>
        <v>0</v>
      </c>
      <c r="BI182" s="162">
        <f t="shared" si="25"/>
        <v>0</v>
      </c>
      <c r="BJ182" s="14" t="s">
        <v>83</v>
      </c>
      <c r="BK182" s="162">
        <f t="shared" si="26"/>
        <v>0</v>
      </c>
      <c r="BL182" s="14" t="s">
        <v>207</v>
      </c>
      <c r="BM182" s="161" t="s">
        <v>472</v>
      </c>
    </row>
    <row r="183" spans="1:65" s="2" customFormat="1" ht="24.2" customHeight="1">
      <c r="A183" s="26"/>
      <c r="B183" s="149"/>
      <c r="C183" s="163" t="s">
        <v>312</v>
      </c>
      <c r="D183" s="163" t="s">
        <v>194</v>
      </c>
      <c r="E183" s="164" t="s">
        <v>1059</v>
      </c>
      <c r="F183" s="165" t="s">
        <v>1935</v>
      </c>
      <c r="G183" s="166" t="s">
        <v>264</v>
      </c>
      <c r="H183" s="167">
        <v>1</v>
      </c>
      <c r="I183" s="168"/>
      <c r="J183" s="168"/>
      <c r="K183" s="169"/>
      <c r="L183" s="187"/>
      <c r="M183" s="188"/>
      <c r="N183" s="189"/>
      <c r="O183" s="184"/>
      <c r="P183" s="184"/>
      <c r="Q183" s="184"/>
      <c r="R183" s="184"/>
      <c r="S183" s="184"/>
      <c r="T183" s="185"/>
      <c r="U183" s="186"/>
      <c r="V183" s="186"/>
      <c r="W183" s="186"/>
      <c r="X183" s="26"/>
      <c r="Y183" s="26"/>
      <c r="Z183" s="26"/>
      <c r="AA183" s="26"/>
      <c r="AB183" s="26"/>
      <c r="AC183" s="26"/>
      <c r="AD183" s="26"/>
      <c r="AE183" s="26"/>
      <c r="AR183" s="161" t="s">
        <v>274</v>
      </c>
      <c r="AT183" s="161" t="s">
        <v>194</v>
      </c>
      <c r="AU183" s="161" t="s">
        <v>83</v>
      </c>
      <c r="AY183" s="14" t="s">
        <v>144</v>
      </c>
      <c r="BE183" s="162">
        <f t="shared" si="21"/>
        <v>0</v>
      </c>
      <c r="BF183" s="162">
        <f t="shared" si="22"/>
        <v>0</v>
      </c>
      <c r="BG183" s="162">
        <f t="shared" si="23"/>
        <v>0</v>
      </c>
      <c r="BH183" s="162">
        <f t="shared" si="24"/>
        <v>0</v>
      </c>
      <c r="BI183" s="162">
        <f t="shared" si="25"/>
        <v>0</v>
      </c>
      <c r="BJ183" s="14" t="s">
        <v>83</v>
      </c>
      <c r="BK183" s="162">
        <f t="shared" si="26"/>
        <v>0</v>
      </c>
      <c r="BL183" s="14" t="s">
        <v>207</v>
      </c>
      <c r="BM183" s="161" t="s">
        <v>483</v>
      </c>
    </row>
    <row r="184" spans="1:65" s="2" customFormat="1" ht="24.2" customHeight="1">
      <c r="A184" s="26"/>
      <c r="B184" s="149"/>
      <c r="C184" s="163" t="s">
        <v>316</v>
      </c>
      <c r="D184" s="163" t="s">
        <v>194</v>
      </c>
      <c r="E184" s="164" t="s">
        <v>1060</v>
      </c>
      <c r="F184" s="165" t="s">
        <v>1949</v>
      </c>
      <c r="G184" s="166" t="s">
        <v>264</v>
      </c>
      <c r="H184" s="167">
        <v>1</v>
      </c>
      <c r="I184" s="168"/>
      <c r="J184" s="168"/>
      <c r="K184" s="169"/>
      <c r="L184" s="170"/>
      <c r="M184" s="171" t="s">
        <v>1</v>
      </c>
      <c r="N184" s="172" t="s">
        <v>37</v>
      </c>
      <c r="O184" s="159">
        <v>0</v>
      </c>
      <c r="P184" s="159">
        <f t="shared" si="18"/>
        <v>0</v>
      </c>
      <c r="Q184" s="159">
        <v>0</v>
      </c>
      <c r="R184" s="159">
        <f t="shared" si="19"/>
        <v>0</v>
      </c>
      <c r="S184" s="159">
        <v>0</v>
      </c>
      <c r="T184" s="160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274</v>
      </c>
      <c r="AT184" s="161" t="s">
        <v>194</v>
      </c>
      <c r="AU184" s="161" t="s">
        <v>83</v>
      </c>
      <c r="AY184" s="14" t="s">
        <v>144</v>
      </c>
      <c r="BE184" s="162">
        <f t="shared" si="21"/>
        <v>0</v>
      </c>
      <c r="BF184" s="162">
        <f t="shared" si="22"/>
        <v>0</v>
      </c>
      <c r="BG184" s="162">
        <f t="shared" si="23"/>
        <v>0</v>
      </c>
      <c r="BH184" s="162">
        <f t="shared" si="24"/>
        <v>0</v>
      </c>
      <c r="BI184" s="162">
        <f t="shared" si="25"/>
        <v>0</v>
      </c>
      <c r="BJ184" s="14" t="s">
        <v>83</v>
      </c>
      <c r="BK184" s="162">
        <f t="shared" si="26"/>
        <v>0</v>
      </c>
      <c r="BL184" s="14" t="s">
        <v>207</v>
      </c>
      <c r="BM184" s="161" t="s">
        <v>493</v>
      </c>
    </row>
    <row r="185" spans="1:65" s="2" customFormat="1" ht="37.700000000000003" customHeight="1">
      <c r="A185" s="26"/>
      <c r="B185" s="149"/>
      <c r="C185" s="163" t="s">
        <v>320</v>
      </c>
      <c r="D185" s="163" t="s">
        <v>194</v>
      </c>
      <c r="E185" s="164" t="s">
        <v>1061</v>
      </c>
      <c r="F185" s="165" t="s">
        <v>1850</v>
      </c>
      <c r="G185" s="166" t="s">
        <v>264</v>
      </c>
      <c r="H185" s="167">
        <v>1</v>
      </c>
      <c r="I185" s="168"/>
      <c r="J185" s="168"/>
      <c r="K185" s="169"/>
      <c r="L185" s="170"/>
      <c r="M185" s="171" t="s">
        <v>1</v>
      </c>
      <c r="N185" s="172" t="s">
        <v>37</v>
      </c>
      <c r="O185" s="159">
        <v>0</v>
      </c>
      <c r="P185" s="159">
        <f t="shared" si="18"/>
        <v>0</v>
      </c>
      <c r="Q185" s="159">
        <v>0</v>
      </c>
      <c r="R185" s="159">
        <f t="shared" si="19"/>
        <v>0</v>
      </c>
      <c r="S185" s="159">
        <v>0</v>
      </c>
      <c r="T185" s="160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274</v>
      </c>
      <c r="AT185" s="161" t="s">
        <v>194</v>
      </c>
      <c r="AU185" s="161" t="s">
        <v>83</v>
      </c>
      <c r="AY185" s="14" t="s">
        <v>144</v>
      </c>
      <c r="BE185" s="162">
        <f t="shared" si="21"/>
        <v>0</v>
      </c>
      <c r="BF185" s="162">
        <f t="shared" si="22"/>
        <v>0</v>
      </c>
      <c r="BG185" s="162">
        <f t="shared" si="23"/>
        <v>0</v>
      </c>
      <c r="BH185" s="162">
        <f t="shared" si="24"/>
        <v>0</v>
      </c>
      <c r="BI185" s="162">
        <f t="shared" si="25"/>
        <v>0</v>
      </c>
      <c r="BJ185" s="14" t="s">
        <v>83</v>
      </c>
      <c r="BK185" s="162">
        <f t="shared" si="26"/>
        <v>0</v>
      </c>
      <c r="BL185" s="14" t="s">
        <v>207</v>
      </c>
      <c r="BM185" s="161" t="s">
        <v>501</v>
      </c>
    </row>
    <row r="186" spans="1:65" s="2" customFormat="1" ht="21.75" customHeight="1">
      <c r="A186" s="26"/>
      <c r="B186" s="149"/>
      <c r="C186" s="163" t="s">
        <v>325</v>
      </c>
      <c r="D186" s="163" t="s">
        <v>194</v>
      </c>
      <c r="E186" s="164" t="s">
        <v>1062</v>
      </c>
      <c r="F186" s="165" t="s">
        <v>1851</v>
      </c>
      <c r="G186" s="166" t="s">
        <v>264</v>
      </c>
      <c r="H186" s="167">
        <v>2</v>
      </c>
      <c r="I186" s="168"/>
      <c r="J186" s="168"/>
      <c r="K186" s="169"/>
      <c r="L186" s="170"/>
      <c r="M186" s="171" t="s">
        <v>1</v>
      </c>
      <c r="N186" s="172" t="s">
        <v>37</v>
      </c>
      <c r="O186" s="159">
        <v>0</v>
      </c>
      <c r="P186" s="159">
        <f t="shared" si="18"/>
        <v>0</v>
      </c>
      <c r="Q186" s="159">
        <v>0</v>
      </c>
      <c r="R186" s="159">
        <f t="shared" si="19"/>
        <v>0</v>
      </c>
      <c r="S186" s="159">
        <v>0</v>
      </c>
      <c r="T186" s="160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274</v>
      </c>
      <c r="AT186" s="161" t="s">
        <v>194</v>
      </c>
      <c r="AU186" s="161" t="s">
        <v>83</v>
      </c>
      <c r="AY186" s="14" t="s">
        <v>144</v>
      </c>
      <c r="BE186" s="162">
        <f t="shared" si="21"/>
        <v>0</v>
      </c>
      <c r="BF186" s="162">
        <f t="shared" si="22"/>
        <v>0</v>
      </c>
      <c r="BG186" s="162">
        <f t="shared" si="23"/>
        <v>0</v>
      </c>
      <c r="BH186" s="162">
        <f t="shared" si="24"/>
        <v>0</v>
      </c>
      <c r="BI186" s="162">
        <f t="shared" si="25"/>
        <v>0</v>
      </c>
      <c r="BJ186" s="14" t="s">
        <v>83</v>
      </c>
      <c r="BK186" s="162">
        <f t="shared" si="26"/>
        <v>0</v>
      </c>
      <c r="BL186" s="14" t="s">
        <v>207</v>
      </c>
      <c r="BM186" s="161" t="s">
        <v>511</v>
      </c>
    </row>
    <row r="187" spans="1:65" s="2" customFormat="1" ht="24.2" customHeight="1">
      <c r="A187" s="26"/>
      <c r="B187" s="149"/>
      <c r="C187" s="163" t="s">
        <v>330</v>
      </c>
      <c r="D187" s="163" t="s">
        <v>194</v>
      </c>
      <c r="E187" s="164" t="s">
        <v>1063</v>
      </c>
      <c r="F187" s="165" t="s">
        <v>1852</v>
      </c>
      <c r="G187" s="166" t="s">
        <v>264</v>
      </c>
      <c r="H187" s="167">
        <v>2</v>
      </c>
      <c r="I187" s="168"/>
      <c r="J187" s="168"/>
      <c r="K187" s="169"/>
      <c r="L187" s="170"/>
      <c r="M187" s="171" t="s">
        <v>1</v>
      </c>
      <c r="N187" s="172" t="s">
        <v>37</v>
      </c>
      <c r="O187" s="159">
        <v>0</v>
      </c>
      <c r="P187" s="159">
        <f t="shared" si="18"/>
        <v>0</v>
      </c>
      <c r="Q187" s="159">
        <v>0</v>
      </c>
      <c r="R187" s="159">
        <f t="shared" si="19"/>
        <v>0</v>
      </c>
      <c r="S187" s="159">
        <v>0</v>
      </c>
      <c r="T187" s="160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274</v>
      </c>
      <c r="AT187" s="161" t="s">
        <v>194</v>
      </c>
      <c r="AU187" s="161" t="s">
        <v>83</v>
      </c>
      <c r="AY187" s="14" t="s">
        <v>144</v>
      </c>
      <c r="BE187" s="162">
        <f t="shared" si="21"/>
        <v>0</v>
      </c>
      <c r="BF187" s="162">
        <f t="shared" si="22"/>
        <v>0</v>
      </c>
      <c r="BG187" s="162">
        <f t="shared" si="23"/>
        <v>0</v>
      </c>
      <c r="BH187" s="162">
        <f t="shared" si="24"/>
        <v>0</v>
      </c>
      <c r="BI187" s="162">
        <f t="shared" si="25"/>
        <v>0</v>
      </c>
      <c r="BJ187" s="14" t="s">
        <v>83</v>
      </c>
      <c r="BK187" s="162">
        <f t="shared" si="26"/>
        <v>0</v>
      </c>
      <c r="BL187" s="14" t="s">
        <v>207</v>
      </c>
      <c r="BM187" s="161" t="s">
        <v>521</v>
      </c>
    </row>
    <row r="188" spans="1:65" s="2" customFormat="1" ht="16.5" customHeight="1">
      <c r="A188" s="26"/>
      <c r="B188" s="149"/>
      <c r="C188" s="163" t="s">
        <v>334</v>
      </c>
      <c r="D188" s="163" t="s">
        <v>194</v>
      </c>
      <c r="E188" s="164" t="s">
        <v>1064</v>
      </c>
      <c r="F188" s="165" t="s">
        <v>1853</v>
      </c>
      <c r="G188" s="166" t="s">
        <v>264</v>
      </c>
      <c r="H188" s="167">
        <v>2</v>
      </c>
      <c r="I188" s="168"/>
      <c r="J188" s="168"/>
      <c r="K188" s="169"/>
      <c r="L188" s="170"/>
      <c r="M188" s="171" t="s">
        <v>1</v>
      </c>
      <c r="N188" s="172" t="s">
        <v>37</v>
      </c>
      <c r="O188" s="159">
        <v>0</v>
      </c>
      <c r="P188" s="159">
        <f t="shared" si="18"/>
        <v>0</v>
      </c>
      <c r="Q188" s="159">
        <v>0</v>
      </c>
      <c r="R188" s="159">
        <f t="shared" si="19"/>
        <v>0</v>
      </c>
      <c r="S188" s="159">
        <v>0</v>
      </c>
      <c r="T188" s="160">
        <f t="shared" si="20"/>
        <v>0</v>
      </c>
      <c r="U188" s="26"/>
      <c r="V188" s="26"/>
      <c r="W188" s="26"/>
      <c r="X188" s="26"/>
      <c r="Y188" s="26"/>
      <c r="Z188" s="26"/>
      <c r="AA188" s="26"/>
      <c r="AB188" s="26"/>
      <c r="AC188" s="26"/>
      <c r="AD188" s="26"/>
      <c r="AE188" s="26"/>
      <c r="AR188" s="161" t="s">
        <v>274</v>
      </c>
      <c r="AT188" s="161" t="s">
        <v>194</v>
      </c>
      <c r="AU188" s="161" t="s">
        <v>83</v>
      </c>
      <c r="AY188" s="14" t="s">
        <v>144</v>
      </c>
      <c r="BE188" s="162">
        <f t="shared" si="21"/>
        <v>0</v>
      </c>
      <c r="BF188" s="162">
        <f t="shared" si="22"/>
        <v>0</v>
      </c>
      <c r="BG188" s="162">
        <f t="shared" si="23"/>
        <v>0</v>
      </c>
      <c r="BH188" s="162">
        <f t="shared" si="24"/>
        <v>0</v>
      </c>
      <c r="BI188" s="162">
        <f t="shared" si="25"/>
        <v>0</v>
      </c>
      <c r="BJ188" s="14" t="s">
        <v>83</v>
      </c>
      <c r="BK188" s="162">
        <f t="shared" si="26"/>
        <v>0</v>
      </c>
      <c r="BL188" s="14" t="s">
        <v>207</v>
      </c>
      <c r="BM188" s="161" t="s">
        <v>528</v>
      </c>
    </row>
    <row r="189" spans="1:65" s="2" customFormat="1" ht="33" customHeight="1">
      <c r="A189" s="26"/>
      <c r="B189" s="149"/>
      <c r="C189" s="163" t="s">
        <v>338</v>
      </c>
      <c r="D189" s="163" t="s">
        <v>194</v>
      </c>
      <c r="E189" s="164" t="s">
        <v>1065</v>
      </c>
      <c r="F189" s="165" t="s">
        <v>1854</v>
      </c>
      <c r="G189" s="166" t="s">
        <v>779</v>
      </c>
      <c r="H189" s="167">
        <v>1</v>
      </c>
      <c r="I189" s="168"/>
      <c r="J189" s="168"/>
      <c r="K189" s="169"/>
      <c r="L189" s="170"/>
      <c r="M189" s="171" t="s">
        <v>1</v>
      </c>
      <c r="N189" s="172" t="s">
        <v>37</v>
      </c>
      <c r="O189" s="159">
        <v>0</v>
      </c>
      <c r="P189" s="159">
        <f t="shared" si="18"/>
        <v>0</v>
      </c>
      <c r="Q189" s="159">
        <v>0.12418999999999999</v>
      </c>
      <c r="R189" s="159">
        <f t="shared" si="19"/>
        <v>0.12418999999999999</v>
      </c>
      <c r="S189" s="159">
        <v>0</v>
      </c>
      <c r="T189" s="160">
        <f t="shared" si="20"/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274</v>
      </c>
      <c r="AT189" s="161" t="s">
        <v>194</v>
      </c>
      <c r="AU189" s="161" t="s">
        <v>83</v>
      </c>
      <c r="AY189" s="14" t="s">
        <v>144</v>
      </c>
      <c r="BE189" s="162">
        <f t="shared" si="21"/>
        <v>0</v>
      </c>
      <c r="BF189" s="162">
        <f t="shared" si="22"/>
        <v>0</v>
      </c>
      <c r="BG189" s="162">
        <f t="shared" si="23"/>
        <v>0</v>
      </c>
      <c r="BH189" s="162">
        <f t="shared" si="24"/>
        <v>0</v>
      </c>
      <c r="BI189" s="162">
        <f t="shared" si="25"/>
        <v>0</v>
      </c>
      <c r="BJ189" s="14" t="s">
        <v>83</v>
      </c>
      <c r="BK189" s="162">
        <f t="shared" si="26"/>
        <v>0</v>
      </c>
      <c r="BL189" s="14" t="s">
        <v>207</v>
      </c>
      <c r="BM189" s="161" t="s">
        <v>538</v>
      </c>
    </row>
    <row r="190" spans="1:65" s="2" customFormat="1" ht="33" customHeight="1">
      <c r="A190" s="26"/>
      <c r="B190" s="149"/>
      <c r="C190" s="163" t="s">
        <v>342</v>
      </c>
      <c r="D190" s="163" t="s">
        <v>194</v>
      </c>
      <c r="E190" s="164" t="s">
        <v>1066</v>
      </c>
      <c r="F190" s="165" t="s">
        <v>1855</v>
      </c>
      <c r="G190" s="166" t="s">
        <v>779</v>
      </c>
      <c r="H190" s="167">
        <v>1</v>
      </c>
      <c r="I190" s="168"/>
      <c r="J190" s="168"/>
      <c r="K190" s="169"/>
      <c r="L190" s="170"/>
      <c r="M190" s="171" t="s">
        <v>1</v>
      </c>
      <c r="N190" s="172" t="s">
        <v>37</v>
      </c>
      <c r="O190" s="159">
        <v>0</v>
      </c>
      <c r="P190" s="159">
        <f t="shared" si="18"/>
        <v>0</v>
      </c>
      <c r="Q190" s="159">
        <v>0.12418999999999999</v>
      </c>
      <c r="R190" s="159">
        <f t="shared" si="19"/>
        <v>0.12418999999999999</v>
      </c>
      <c r="S190" s="159">
        <v>0</v>
      </c>
      <c r="T190" s="160">
        <f t="shared" si="20"/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274</v>
      </c>
      <c r="AT190" s="161" t="s">
        <v>194</v>
      </c>
      <c r="AU190" s="161" t="s">
        <v>83</v>
      </c>
      <c r="AY190" s="14" t="s">
        <v>144</v>
      </c>
      <c r="BE190" s="162">
        <f t="shared" si="21"/>
        <v>0</v>
      </c>
      <c r="BF190" s="162">
        <f t="shared" si="22"/>
        <v>0</v>
      </c>
      <c r="BG190" s="162">
        <f t="shared" si="23"/>
        <v>0</v>
      </c>
      <c r="BH190" s="162">
        <f t="shared" si="24"/>
        <v>0</v>
      </c>
      <c r="BI190" s="162">
        <f t="shared" si="25"/>
        <v>0</v>
      </c>
      <c r="BJ190" s="14" t="s">
        <v>83</v>
      </c>
      <c r="BK190" s="162">
        <f t="shared" si="26"/>
        <v>0</v>
      </c>
      <c r="BL190" s="14" t="s">
        <v>207</v>
      </c>
      <c r="BM190" s="161" t="s">
        <v>546</v>
      </c>
    </row>
    <row r="191" spans="1:65" s="2" customFormat="1" ht="33" customHeight="1">
      <c r="A191" s="26"/>
      <c r="B191" s="149"/>
      <c r="C191" s="150" t="s">
        <v>346</v>
      </c>
      <c r="D191" s="150" t="s">
        <v>146</v>
      </c>
      <c r="E191" s="151" t="s">
        <v>1067</v>
      </c>
      <c r="F191" s="152" t="s">
        <v>1856</v>
      </c>
      <c r="G191" s="153" t="s">
        <v>779</v>
      </c>
      <c r="H191" s="154">
        <v>1</v>
      </c>
      <c r="I191" s="155"/>
      <c r="J191" s="155"/>
      <c r="K191" s="156"/>
      <c r="L191" s="27"/>
      <c r="M191" s="157" t="s">
        <v>1</v>
      </c>
      <c r="N191" s="158" t="s">
        <v>37</v>
      </c>
      <c r="O191" s="159">
        <v>0</v>
      </c>
      <c r="P191" s="159">
        <f t="shared" si="18"/>
        <v>0</v>
      </c>
      <c r="Q191" s="159">
        <v>0.12418999999999999</v>
      </c>
      <c r="R191" s="159">
        <f t="shared" si="19"/>
        <v>0.12418999999999999</v>
      </c>
      <c r="S191" s="159">
        <v>0</v>
      </c>
      <c r="T191" s="160">
        <f t="shared" si="20"/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207</v>
      </c>
      <c r="AT191" s="161" t="s">
        <v>146</v>
      </c>
      <c r="AU191" s="161" t="s">
        <v>83</v>
      </c>
      <c r="AY191" s="14" t="s">
        <v>144</v>
      </c>
      <c r="BE191" s="162">
        <f t="shared" si="21"/>
        <v>0</v>
      </c>
      <c r="BF191" s="162">
        <f t="shared" si="22"/>
        <v>0</v>
      </c>
      <c r="BG191" s="162">
        <f t="shared" si="23"/>
        <v>0</v>
      </c>
      <c r="BH191" s="162">
        <f t="shared" si="24"/>
        <v>0</v>
      </c>
      <c r="BI191" s="162">
        <f t="shared" si="25"/>
        <v>0</v>
      </c>
      <c r="BJ191" s="14" t="s">
        <v>83</v>
      </c>
      <c r="BK191" s="162">
        <f t="shared" si="26"/>
        <v>0</v>
      </c>
      <c r="BL191" s="14" t="s">
        <v>207</v>
      </c>
      <c r="BM191" s="161" t="s">
        <v>554</v>
      </c>
    </row>
    <row r="192" spans="1:65" s="2" customFormat="1" ht="24.2" customHeight="1">
      <c r="A192" s="26"/>
      <c r="B192" s="149"/>
      <c r="C192" s="150" t="s">
        <v>350</v>
      </c>
      <c r="D192" s="150" t="s">
        <v>146</v>
      </c>
      <c r="E192" s="151" t="s">
        <v>1068</v>
      </c>
      <c r="F192" s="152" t="s">
        <v>1857</v>
      </c>
      <c r="G192" s="153" t="s">
        <v>779</v>
      </c>
      <c r="H192" s="154">
        <v>1</v>
      </c>
      <c r="I192" s="155"/>
      <c r="J192" s="155"/>
      <c r="K192" s="156"/>
      <c r="L192" s="27"/>
      <c r="M192" s="157" t="s">
        <v>1</v>
      </c>
      <c r="N192" s="158" t="s">
        <v>37</v>
      </c>
      <c r="O192" s="159">
        <v>0</v>
      </c>
      <c r="P192" s="159">
        <f t="shared" si="18"/>
        <v>0</v>
      </c>
      <c r="Q192" s="159">
        <v>0.12418999999999999</v>
      </c>
      <c r="R192" s="159">
        <f t="shared" si="19"/>
        <v>0.12418999999999999</v>
      </c>
      <c r="S192" s="159">
        <v>0</v>
      </c>
      <c r="T192" s="160">
        <f t="shared" si="20"/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207</v>
      </c>
      <c r="AT192" s="161" t="s">
        <v>146</v>
      </c>
      <c r="AU192" s="161" t="s">
        <v>83</v>
      </c>
      <c r="AY192" s="14" t="s">
        <v>144</v>
      </c>
      <c r="BE192" s="162">
        <f t="shared" si="21"/>
        <v>0</v>
      </c>
      <c r="BF192" s="162">
        <f t="shared" si="22"/>
        <v>0</v>
      </c>
      <c r="BG192" s="162">
        <f t="shared" si="23"/>
        <v>0</v>
      </c>
      <c r="BH192" s="162">
        <f t="shared" si="24"/>
        <v>0</v>
      </c>
      <c r="BI192" s="162">
        <f t="shared" si="25"/>
        <v>0</v>
      </c>
      <c r="BJ192" s="14" t="s">
        <v>83</v>
      </c>
      <c r="BK192" s="162">
        <f t="shared" si="26"/>
        <v>0</v>
      </c>
      <c r="BL192" s="14" t="s">
        <v>207</v>
      </c>
      <c r="BM192" s="161" t="s">
        <v>563</v>
      </c>
    </row>
    <row r="193" spans="1:65" s="2" customFormat="1" ht="16.5" customHeight="1">
      <c r="A193" s="26"/>
      <c r="B193" s="149"/>
      <c r="C193" s="150" t="s">
        <v>354</v>
      </c>
      <c r="D193" s="150" t="s">
        <v>146</v>
      </c>
      <c r="E193" s="151" t="s">
        <v>1069</v>
      </c>
      <c r="F193" s="152" t="s">
        <v>1070</v>
      </c>
      <c r="G193" s="153" t="s">
        <v>653</v>
      </c>
      <c r="H193" s="154">
        <v>8</v>
      </c>
      <c r="I193" s="155"/>
      <c r="J193" s="155"/>
      <c r="K193" s="156"/>
      <c r="L193" s="27"/>
      <c r="M193" s="157" t="s">
        <v>1</v>
      </c>
      <c r="N193" s="158" t="s">
        <v>37</v>
      </c>
      <c r="O193" s="159">
        <v>0</v>
      </c>
      <c r="P193" s="159">
        <f t="shared" si="18"/>
        <v>0</v>
      </c>
      <c r="Q193" s="159">
        <v>0</v>
      </c>
      <c r="R193" s="159">
        <f t="shared" si="19"/>
        <v>0</v>
      </c>
      <c r="S193" s="159">
        <v>0</v>
      </c>
      <c r="T193" s="160">
        <f t="shared" si="20"/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207</v>
      </c>
      <c r="AT193" s="161" t="s">
        <v>146</v>
      </c>
      <c r="AU193" s="161" t="s">
        <v>83</v>
      </c>
      <c r="AY193" s="14" t="s">
        <v>144</v>
      </c>
      <c r="BE193" s="162">
        <f t="shared" si="21"/>
        <v>0</v>
      </c>
      <c r="BF193" s="162">
        <f t="shared" si="22"/>
        <v>0</v>
      </c>
      <c r="BG193" s="162">
        <f t="shared" si="23"/>
        <v>0</v>
      </c>
      <c r="BH193" s="162">
        <f t="shared" si="24"/>
        <v>0</v>
      </c>
      <c r="BI193" s="162">
        <f t="shared" si="25"/>
        <v>0</v>
      </c>
      <c r="BJ193" s="14" t="s">
        <v>83</v>
      </c>
      <c r="BK193" s="162">
        <f t="shared" si="26"/>
        <v>0</v>
      </c>
      <c r="BL193" s="14" t="s">
        <v>207</v>
      </c>
      <c r="BM193" s="161" t="s">
        <v>571</v>
      </c>
    </row>
    <row r="194" spans="1:65" s="2" customFormat="1" ht="24.2" customHeight="1">
      <c r="A194" s="26"/>
      <c r="B194" s="149"/>
      <c r="C194" s="150" t="s">
        <v>358</v>
      </c>
      <c r="D194" s="150" t="s">
        <v>146</v>
      </c>
      <c r="E194" s="151" t="s">
        <v>1071</v>
      </c>
      <c r="F194" s="152" t="s">
        <v>1072</v>
      </c>
      <c r="G194" s="153" t="s">
        <v>489</v>
      </c>
      <c r="H194" s="154"/>
      <c r="I194" s="155">
        <v>3.3</v>
      </c>
      <c r="J194" s="155"/>
      <c r="K194" s="156"/>
      <c r="L194" s="27"/>
      <c r="M194" s="157" t="s">
        <v>1</v>
      </c>
      <c r="N194" s="158" t="s">
        <v>37</v>
      </c>
      <c r="O194" s="159">
        <v>0</v>
      </c>
      <c r="P194" s="159">
        <f t="shared" si="18"/>
        <v>0</v>
      </c>
      <c r="Q194" s="159">
        <v>0</v>
      </c>
      <c r="R194" s="159">
        <f t="shared" si="19"/>
        <v>0</v>
      </c>
      <c r="S194" s="159">
        <v>0</v>
      </c>
      <c r="T194" s="160">
        <f t="shared" si="20"/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207</v>
      </c>
      <c r="AT194" s="161" t="s">
        <v>146</v>
      </c>
      <c r="AU194" s="161" t="s">
        <v>83</v>
      </c>
      <c r="AY194" s="14" t="s">
        <v>144</v>
      </c>
      <c r="BE194" s="162">
        <f t="shared" si="21"/>
        <v>0</v>
      </c>
      <c r="BF194" s="162">
        <f t="shared" si="22"/>
        <v>0</v>
      </c>
      <c r="BG194" s="162">
        <f t="shared" si="23"/>
        <v>0</v>
      </c>
      <c r="BH194" s="162">
        <f t="shared" si="24"/>
        <v>0</v>
      </c>
      <c r="BI194" s="162">
        <f t="shared" si="25"/>
        <v>0</v>
      </c>
      <c r="BJ194" s="14" t="s">
        <v>83</v>
      </c>
      <c r="BK194" s="162">
        <f t="shared" si="26"/>
        <v>0</v>
      </c>
      <c r="BL194" s="14" t="s">
        <v>207</v>
      </c>
      <c r="BM194" s="161" t="s">
        <v>579</v>
      </c>
    </row>
    <row r="195" spans="1:65" s="12" customFormat="1" ht="22.7" customHeight="1">
      <c r="B195" s="137"/>
      <c r="D195" s="138" t="s">
        <v>70</v>
      </c>
      <c r="E195" s="147" t="s">
        <v>1073</v>
      </c>
      <c r="F195" s="147" t="s">
        <v>1074</v>
      </c>
      <c r="J195" s="148"/>
      <c r="L195" s="137"/>
      <c r="M195" s="141"/>
      <c r="N195" s="142"/>
      <c r="O195" s="142"/>
      <c r="P195" s="143">
        <f>SUM(P196:P240)</f>
        <v>0</v>
      </c>
      <c r="Q195" s="142"/>
      <c r="R195" s="143">
        <f>SUM(R196:R240)</f>
        <v>1.9359999999999999E-2</v>
      </c>
      <c r="S195" s="142"/>
      <c r="T195" s="144">
        <f>SUM(T196:T240)</f>
        <v>0</v>
      </c>
      <c r="AR195" s="138" t="s">
        <v>83</v>
      </c>
      <c r="AT195" s="145" t="s">
        <v>70</v>
      </c>
      <c r="AU195" s="145" t="s">
        <v>78</v>
      </c>
      <c r="AY195" s="138" t="s">
        <v>144</v>
      </c>
      <c r="BK195" s="146">
        <f>SUM(BK196:BK240)</f>
        <v>0</v>
      </c>
    </row>
    <row r="196" spans="1:65" s="2" customFormat="1" ht="24.2" customHeight="1">
      <c r="A196" s="26"/>
      <c r="B196" s="149"/>
      <c r="C196" s="150" t="s">
        <v>362</v>
      </c>
      <c r="D196" s="150" t="s">
        <v>146</v>
      </c>
      <c r="E196" s="151" t="s">
        <v>1075</v>
      </c>
      <c r="F196" s="152" t="s">
        <v>1076</v>
      </c>
      <c r="G196" s="153" t="s">
        <v>328</v>
      </c>
      <c r="H196" s="154">
        <v>6</v>
      </c>
      <c r="I196" s="155"/>
      <c r="J196" s="155"/>
      <c r="K196" s="156"/>
      <c r="L196" s="27"/>
      <c r="M196" s="157" t="s">
        <v>1</v>
      </c>
      <c r="N196" s="158" t="s">
        <v>37</v>
      </c>
      <c r="O196" s="159">
        <v>0</v>
      </c>
      <c r="P196" s="159">
        <f t="shared" ref="P196:P226" si="27">O196*H196</f>
        <v>0</v>
      </c>
      <c r="Q196" s="159">
        <v>0</v>
      </c>
      <c r="R196" s="159">
        <f t="shared" ref="R196:R226" si="28">Q196*H196</f>
        <v>0</v>
      </c>
      <c r="S196" s="159">
        <v>0</v>
      </c>
      <c r="T196" s="160">
        <f t="shared" ref="T196:T226" si="29">S196*H196</f>
        <v>0</v>
      </c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  <c r="AR196" s="161" t="s">
        <v>207</v>
      </c>
      <c r="AT196" s="161" t="s">
        <v>146</v>
      </c>
      <c r="AU196" s="161" t="s">
        <v>83</v>
      </c>
      <c r="AY196" s="14" t="s">
        <v>144</v>
      </c>
      <c r="BE196" s="162">
        <f t="shared" ref="BE196:BE226" si="30">IF(N196="základná",J196,0)</f>
        <v>0</v>
      </c>
      <c r="BF196" s="162">
        <f t="shared" ref="BF196:BF226" si="31">IF(N196="znížená",J196,0)</f>
        <v>0</v>
      </c>
      <c r="BG196" s="162">
        <f t="shared" ref="BG196:BG226" si="32">IF(N196="zákl. prenesená",J196,0)</f>
        <v>0</v>
      </c>
      <c r="BH196" s="162">
        <f t="shared" ref="BH196:BH226" si="33">IF(N196="zníž. prenesená",J196,0)</f>
        <v>0</v>
      </c>
      <c r="BI196" s="162">
        <f t="shared" ref="BI196:BI226" si="34">IF(N196="nulová",J196,0)</f>
        <v>0</v>
      </c>
      <c r="BJ196" s="14" t="s">
        <v>83</v>
      </c>
      <c r="BK196" s="162">
        <f t="shared" ref="BK196:BK226" si="35">ROUND(I196*H196,2)</f>
        <v>0</v>
      </c>
      <c r="BL196" s="14" t="s">
        <v>207</v>
      </c>
      <c r="BM196" s="161" t="s">
        <v>589</v>
      </c>
    </row>
    <row r="197" spans="1:65" s="2" customFormat="1" ht="24.2" customHeight="1">
      <c r="A197" s="26"/>
      <c r="B197" s="149"/>
      <c r="C197" s="150" t="s">
        <v>366</v>
      </c>
      <c r="D197" s="150" t="s">
        <v>146</v>
      </c>
      <c r="E197" s="151" t="s">
        <v>1077</v>
      </c>
      <c r="F197" s="152" t="s">
        <v>1078</v>
      </c>
      <c r="G197" s="153" t="s">
        <v>264</v>
      </c>
      <c r="H197" s="154">
        <v>1</v>
      </c>
      <c r="I197" s="155"/>
      <c r="J197" s="155"/>
      <c r="K197" s="156"/>
      <c r="L197" s="27"/>
      <c r="M197" s="157" t="s">
        <v>1</v>
      </c>
      <c r="N197" s="158" t="s">
        <v>37</v>
      </c>
      <c r="O197" s="159">
        <v>0</v>
      </c>
      <c r="P197" s="159">
        <f t="shared" si="27"/>
        <v>0</v>
      </c>
      <c r="Q197" s="159">
        <v>0</v>
      </c>
      <c r="R197" s="159">
        <f t="shared" si="28"/>
        <v>0</v>
      </c>
      <c r="S197" s="159">
        <v>0</v>
      </c>
      <c r="T197" s="160">
        <f t="shared" si="29"/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207</v>
      </c>
      <c r="AT197" s="161" t="s">
        <v>146</v>
      </c>
      <c r="AU197" s="161" t="s">
        <v>83</v>
      </c>
      <c r="AY197" s="14" t="s">
        <v>144</v>
      </c>
      <c r="BE197" s="162">
        <f t="shared" si="30"/>
        <v>0</v>
      </c>
      <c r="BF197" s="162">
        <f t="shared" si="31"/>
        <v>0</v>
      </c>
      <c r="BG197" s="162">
        <f t="shared" si="32"/>
        <v>0</v>
      </c>
      <c r="BH197" s="162">
        <f t="shared" si="33"/>
        <v>0</v>
      </c>
      <c r="BI197" s="162">
        <f t="shared" si="34"/>
        <v>0</v>
      </c>
      <c r="BJ197" s="14" t="s">
        <v>83</v>
      </c>
      <c r="BK197" s="162">
        <f t="shared" si="35"/>
        <v>0</v>
      </c>
      <c r="BL197" s="14" t="s">
        <v>207</v>
      </c>
      <c r="BM197" s="161" t="s">
        <v>596</v>
      </c>
    </row>
    <row r="198" spans="1:65" s="2" customFormat="1" ht="24.2" customHeight="1">
      <c r="A198" s="26"/>
      <c r="B198" s="149"/>
      <c r="C198" s="150" t="s">
        <v>370</v>
      </c>
      <c r="D198" s="150" t="s">
        <v>146</v>
      </c>
      <c r="E198" s="151" t="s">
        <v>1079</v>
      </c>
      <c r="F198" s="152" t="s">
        <v>1080</v>
      </c>
      <c r="G198" s="153" t="s">
        <v>264</v>
      </c>
      <c r="H198" s="154">
        <v>1</v>
      </c>
      <c r="I198" s="155"/>
      <c r="J198" s="155"/>
      <c r="K198" s="156"/>
      <c r="L198" s="27"/>
      <c r="M198" s="157" t="s">
        <v>1</v>
      </c>
      <c r="N198" s="158" t="s">
        <v>37</v>
      </c>
      <c r="O198" s="159">
        <v>0</v>
      </c>
      <c r="P198" s="159">
        <f t="shared" si="27"/>
        <v>0</v>
      </c>
      <c r="Q198" s="159">
        <v>0</v>
      </c>
      <c r="R198" s="159">
        <f t="shared" si="28"/>
        <v>0</v>
      </c>
      <c r="S198" s="159">
        <v>0</v>
      </c>
      <c r="T198" s="160">
        <f t="shared" si="29"/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207</v>
      </c>
      <c r="AT198" s="161" t="s">
        <v>146</v>
      </c>
      <c r="AU198" s="161" t="s">
        <v>83</v>
      </c>
      <c r="AY198" s="14" t="s">
        <v>144</v>
      </c>
      <c r="BE198" s="162">
        <f t="shared" si="30"/>
        <v>0</v>
      </c>
      <c r="BF198" s="162">
        <f t="shared" si="31"/>
        <v>0</v>
      </c>
      <c r="BG198" s="162">
        <f t="shared" si="32"/>
        <v>0</v>
      </c>
      <c r="BH198" s="162">
        <f t="shared" si="33"/>
        <v>0</v>
      </c>
      <c r="BI198" s="162">
        <f t="shared" si="34"/>
        <v>0</v>
      </c>
      <c r="BJ198" s="14" t="s">
        <v>83</v>
      </c>
      <c r="BK198" s="162">
        <f t="shared" si="35"/>
        <v>0</v>
      </c>
      <c r="BL198" s="14" t="s">
        <v>207</v>
      </c>
      <c r="BM198" s="161" t="s">
        <v>605</v>
      </c>
    </row>
    <row r="199" spans="1:65" s="2" customFormat="1" ht="24.2" customHeight="1">
      <c r="A199" s="26"/>
      <c r="B199" s="149"/>
      <c r="C199" s="150" t="s">
        <v>374</v>
      </c>
      <c r="D199" s="150" t="s">
        <v>146</v>
      </c>
      <c r="E199" s="151" t="s">
        <v>1081</v>
      </c>
      <c r="F199" s="152" t="s">
        <v>1082</v>
      </c>
      <c r="G199" s="153" t="s">
        <v>264</v>
      </c>
      <c r="H199" s="154">
        <v>4</v>
      </c>
      <c r="I199" s="155"/>
      <c r="J199" s="155"/>
      <c r="K199" s="156"/>
      <c r="L199" s="27"/>
      <c r="M199" s="157" t="s">
        <v>1</v>
      </c>
      <c r="N199" s="158" t="s">
        <v>37</v>
      </c>
      <c r="O199" s="159">
        <v>0</v>
      </c>
      <c r="P199" s="159">
        <f t="shared" si="27"/>
        <v>0</v>
      </c>
      <c r="Q199" s="159">
        <v>4.0000000000000003E-5</v>
      </c>
      <c r="R199" s="159">
        <f t="shared" si="28"/>
        <v>1.6000000000000001E-4</v>
      </c>
      <c r="S199" s="159">
        <v>0</v>
      </c>
      <c r="T199" s="160">
        <f t="shared" si="29"/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207</v>
      </c>
      <c r="AT199" s="161" t="s">
        <v>146</v>
      </c>
      <c r="AU199" s="161" t="s">
        <v>83</v>
      </c>
      <c r="AY199" s="14" t="s">
        <v>144</v>
      </c>
      <c r="BE199" s="162">
        <f t="shared" si="30"/>
        <v>0</v>
      </c>
      <c r="BF199" s="162">
        <f t="shared" si="31"/>
        <v>0</v>
      </c>
      <c r="BG199" s="162">
        <f t="shared" si="32"/>
        <v>0</v>
      </c>
      <c r="BH199" s="162">
        <f t="shared" si="33"/>
        <v>0</v>
      </c>
      <c r="BI199" s="162">
        <f t="shared" si="34"/>
        <v>0</v>
      </c>
      <c r="BJ199" s="14" t="s">
        <v>83</v>
      </c>
      <c r="BK199" s="162">
        <f t="shared" si="35"/>
        <v>0</v>
      </c>
      <c r="BL199" s="14" t="s">
        <v>207</v>
      </c>
      <c r="BM199" s="161" t="s">
        <v>612</v>
      </c>
    </row>
    <row r="200" spans="1:65" s="2" customFormat="1" ht="37.700000000000003" customHeight="1">
      <c r="A200" s="26"/>
      <c r="B200" s="149"/>
      <c r="C200" s="150" t="s">
        <v>378</v>
      </c>
      <c r="D200" s="150" t="s">
        <v>146</v>
      </c>
      <c r="E200" s="151" t="s">
        <v>1083</v>
      </c>
      <c r="F200" s="152" t="s">
        <v>1084</v>
      </c>
      <c r="G200" s="153" t="s">
        <v>264</v>
      </c>
      <c r="H200" s="154">
        <v>3</v>
      </c>
      <c r="I200" s="155"/>
      <c r="J200" s="155"/>
      <c r="K200" s="156"/>
      <c r="L200" s="27"/>
      <c r="M200" s="157" t="s">
        <v>1</v>
      </c>
      <c r="N200" s="158" t="s">
        <v>37</v>
      </c>
      <c r="O200" s="159">
        <v>0</v>
      </c>
      <c r="P200" s="159">
        <f t="shared" si="27"/>
        <v>0</v>
      </c>
      <c r="Q200" s="159">
        <v>0</v>
      </c>
      <c r="R200" s="159">
        <f t="shared" si="28"/>
        <v>0</v>
      </c>
      <c r="S200" s="159">
        <v>0</v>
      </c>
      <c r="T200" s="160">
        <f t="shared" si="29"/>
        <v>0</v>
      </c>
      <c r="U200" s="26"/>
      <c r="V200" s="26"/>
      <c r="W200" s="26"/>
      <c r="X200" s="26"/>
      <c r="Y200" s="26"/>
      <c r="Z200" s="26"/>
      <c r="AA200" s="26"/>
      <c r="AB200" s="26"/>
      <c r="AC200" s="26"/>
      <c r="AD200" s="26"/>
      <c r="AE200" s="26"/>
      <c r="AR200" s="161" t="s">
        <v>207</v>
      </c>
      <c r="AT200" s="161" t="s">
        <v>146</v>
      </c>
      <c r="AU200" s="161" t="s">
        <v>83</v>
      </c>
      <c r="AY200" s="14" t="s">
        <v>144</v>
      </c>
      <c r="BE200" s="162">
        <f t="shared" si="30"/>
        <v>0</v>
      </c>
      <c r="BF200" s="162">
        <f t="shared" si="31"/>
        <v>0</v>
      </c>
      <c r="BG200" s="162">
        <f t="shared" si="32"/>
        <v>0</v>
      </c>
      <c r="BH200" s="162">
        <f t="shared" si="33"/>
        <v>0</v>
      </c>
      <c r="BI200" s="162">
        <f t="shared" si="34"/>
        <v>0</v>
      </c>
      <c r="BJ200" s="14" t="s">
        <v>83</v>
      </c>
      <c r="BK200" s="162">
        <f t="shared" si="35"/>
        <v>0</v>
      </c>
      <c r="BL200" s="14" t="s">
        <v>207</v>
      </c>
      <c r="BM200" s="161" t="s">
        <v>619</v>
      </c>
    </row>
    <row r="201" spans="1:65" s="2" customFormat="1" ht="24.2" customHeight="1">
      <c r="A201" s="26"/>
      <c r="B201" s="149"/>
      <c r="C201" s="150" t="s">
        <v>382</v>
      </c>
      <c r="D201" s="150" t="s">
        <v>146</v>
      </c>
      <c r="E201" s="151" t="s">
        <v>1085</v>
      </c>
      <c r="F201" s="152" t="s">
        <v>1086</v>
      </c>
      <c r="G201" s="153" t="s">
        <v>264</v>
      </c>
      <c r="H201" s="154">
        <v>3</v>
      </c>
      <c r="I201" s="155"/>
      <c r="J201" s="155"/>
      <c r="K201" s="156"/>
      <c r="L201" s="27"/>
      <c r="M201" s="157" t="s">
        <v>1</v>
      </c>
      <c r="N201" s="158" t="s">
        <v>37</v>
      </c>
      <c r="O201" s="159">
        <v>0</v>
      </c>
      <c r="P201" s="159">
        <f t="shared" si="27"/>
        <v>0</v>
      </c>
      <c r="Q201" s="159">
        <v>0</v>
      </c>
      <c r="R201" s="159">
        <f t="shared" si="28"/>
        <v>0</v>
      </c>
      <c r="S201" s="159">
        <v>0</v>
      </c>
      <c r="T201" s="160">
        <f t="shared" si="29"/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207</v>
      </c>
      <c r="AT201" s="161" t="s">
        <v>146</v>
      </c>
      <c r="AU201" s="161" t="s">
        <v>83</v>
      </c>
      <c r="AY201" s="14" t="s">
        <v>144</v>
      </c>
      <c r="BE201" s="162">
        <f t="shared" si="30"/>
        <v>0</v>
      </c>
      <c r="BF201" s="162">
        <f t="shared" si="31"/>
        <v>0</v>
      </c>
      <c r="BG201" s="162">
        <f t="shared" si="32"/>
        <v>0</v>
      </c>
      <c r="BH201" s="162">
        <f t="shared" si="33"/>
        <v>0</v>
      </c>
      <c r="BI201" s="162">
        <f t="shared" si="34"/>
        <v>0</v>
      </c>
      <c r="BJ201" s="14" t="s">
        <v>83</v>
      </c>
      <c r="BK201" s="162">
        <f t="shared" si="35"/>
        <v>0</v>
      </c>
      <c r="BL201" s="14" t="s">
        <v>207</v>
      </c>
      <c r="BM201" s="161" t="s">
        <v>625</v>
      </c>
    </row>
    <row r="202" spans="1:65" s="2" customFormat="1" ht="24.2" customHeight="1">
      <c r="A202" s="26"/>
      <c r="B202" s="149"/>
      <c r="C202" s="150" t="s">
        <v>386</v>
      </c>
      <c r="D202" s="150" t="s">
        <v>146</v>
      </c>
      <c r="E202" s="151" t="s">
        <v>1087</v>
      </c>
      <c r="F202" s="152" t="s">
        <v>1088</v>
      </c>
      <c r="G202" s="153" t="s">
        <v>264</v>
      </c>
      <c r="H202" s="154">
        <v>4</v>
      </c>
      <c r="I202" s="155"/>
      <c r="J202" s="155"/>
      <c r="K202" s="156"/>
      <c r="L202" s="27"/>
      <c r="M202" s="157" t="s">
        <v>1</v>
      </c>
      <c r="N202" s="158" t="s">
        <v>37</v>
      </c>
      <c r="O202" s="159">
        <v>0</v>
      </c>
      <c r="P202" s="159">
        <f t="shared" si="27"/>
        <v>0</v>
      </c>
      <c r="Q202" s="159">
        <v>6.9999999999999994E-5</v>
      </c>
      <c r="R202" s="159">
        <f t="shared" si="28"/>
        <v>2.7999999999999998E-4</v>
      </c>
      <c r="S202" s="159">
        <v>0</v>
      </c>
      <c r="T202" s="160">
        <f t="shared" si="29"/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207</v>
      </c>
      <c r="AT202" s="161" t="s">
        <v>146</v>
      </c>
      <c r="AU202" s="161" t="s">
        <v>83</v>
      </c>
      <c r="AY202" s="14" t="s">
        <v>144</v>
      </c>
      <c r="BE202" s="162">
        <f t="shared" si="30"/>
        <v>0</v>
      </c>
      <c r="BF202" s="162">
        <f t="shared" si="31"/>
        <v>0</v>
      </c>
      <c r="BG202" s="162">
        <f t="shared" si="32"/>
        <v>0</v>
      </c>
      <c r="BH202" s="162">
        <f t="shared" si="33"/>
        <v>0</v>
      </c>
      <c r="BI202" s="162">
        <f t="shared" si="34"/>
        <v>0</v>
      </c>
      <c r="BJ202" s="14" t="s">
        <v>83</v>
      </c>
      <c r="BK202" s="162">
        <f t="shared" si="35"/>
        <v>0</v>
      </c>
      <c r="BL202" s="14" t="s">
        <v>207</v>
      </c>
      <c r="BM202" s="161" t="s">
        <v>637</v>
      </c>
    </row>
    <row r="203" spans="1:65" s="2" customFormat="1" ht="24.2" customHeight="1">
      <c r="A203" s="26"/>
      <c r="B203" s="149"/>
      <c r="C203" s="150" t="s">
        <v>390</v>
      </c>
      <c r="D203" s="150" t="s">
        <v>146</v>
      </c>
      <c r="E203" s="151" t="s">
        <v>1089</v>
      </c>
      <c r="F203" s="152" t="s">
        <v>1090</v>
      </c>
      <c r="G203" s="153" t="s">
        <v>264</v>
      </c>
      <c r="H203" s="154">
        <v>1</v>
      </c>
      <c r="I203" s="155"/>
      <c r="J203" s="155"/>
      <c r="K203" s="156"/>
      <c r="L203" s="27"/>
      <c r="M203" s="157" t="s">
        <v>1</v>
      </c>
      <c r="N203" s="158" t="s">
        <v>37</v>
      </c>
      <c r="O203" s="159">
        <v>0</v>
      </c>
      <c r="P203" s="159">
        <f t="shared" si="27"/>
        <v>0</v>
      </c>
      <c r="Q203" s="159">
        <v>6.9999999999999994E-5</v>
      </c>
      <c r="R203" s="159">
        <f t="shared" si="28"/>
        <v>6.9999999999999994E-5</v>
      </c>
      <c r="S203" s="159">
        <v>0</v>
      </c>
      <c r="T203" s="160">
        <f t="shared" si="29"/>
        <v>0</v>
      </c>
      <c r="U203" s="26"/>
      <c r="V203" s="26"/>
      <c r="W203" s="26"/>
      <c r="X203" s="26"/>
      <c r="Y203" s="26"/>
      <c r="Z203" s="26"/>
      <c r="AA203" s="26"/>
      <c r="AB203" s="26"/>
      <c r="AC203" s="26"/>
      <c r="AD203" s="26"/>
      <c r="AE203" s="26"/>
      <c r="AR203" s="161" t="s">
        <v>207</v>
      </c>
      <c r="AT203" s="161" t="s">
        <v>146</v>
      </c>
      <c r="AU203" s="161" t="s">
        <v>83</v>
      </c>
      <c r="AY203" s="14" t="s">
        <v>144</v>
      </c>
      <c r="BE203" s="162">
        <f t="shared" si="30"/>
        <v>0</v>
      </c>
      <c r="BF203" s="162">
        <f t="shared" si="31"/>
        <v>0</v>
      </c>
      <c r="BG203" s="162">
        <f t="shared" si="32"/>
        <v>0</v>
      </c>
      <c r="BH203" s="162">
        <f t="shared" si="33"/>
        <v>0</v>
      </c>
      <c r="BI203" s="162">
        <f t="shared" si="34"/>
        <v>0</v>
      </c>
      <c r="BJ203" s="14" t="s">
        <v>83</v>
      </c>
      <c r="BK203" s="162">
        <f t="shared" si="35"/>
        <v>0</v>
      </c>
      <c r="BL203" s="14" t="s">
        <v>207</v>
      </c>
      <c r="BM203" s="161" t="s">
        <v>645</v>
      </c>
    </row>
    <row r="204" spans="1:65" s="2" customFormat="1" ht="24.2" customHeight="1">
      <c r="A204" s="26"/>
      <c r="B204" s="149"/>
      <c r="C204" s="150" t="s">
        <v>394</v>
      </c>
      <c r="D204" s="150" t="s">
        <v>146</v>
      </c>
      <c r="E204" s="151" t="s">
        <v>1091</v>
      </c>
      <c r="F204" s="152" t="s">
        <v>1092</v>
      </c>
      <c r="G204" s="153" t="s">
        <v>264</v>
      </c>
      <c r="H204" s="154">
        <v>1</v>
      </c>
      <c r="I204" s="155"/>
      <c r="J204" s="155"/>
      <c r="K204" s="156"/>
      <c r="L204" s="27"/>
      <c r="M204" s="157" t="s">
        <v>1</v>
      </c>
      <c r="N204" s="158" t="s">
        <v>37</v>
      </c>
      <c r="O204" s="159">
        <v>0</v>
      </c>
      <c r="P204" s="159">
        <f t="shared" si="27"/>
        <v>0</v>
      </c>
      <c r="Q204" s="159">
        <v>1.2E-4</v>
      </c>
      <c r="R204" s="159">
        <f t="shared" si="28"/>
        <v>1.2E-4</v>
      </c>
      <c r="S204" s="159">
        <v>0</v>
      </c>
      <c r="T204" s="160">
        <f t="shared" si="29"/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207</v>
      </c>
      <c r="AT204" s="161" t="s">
        <v>146</v>
      </c>
      <c r="AU204" s="161" t="s">
        <v>83</v>
      </c>
      <c r="AY204" s="14" t="s">
        <v>144</v>
      </c>
      <c r="BE204" s="162">
        <f t="shared" si="30"/>
        <v>0</v>
      </c>
      <c r="BF204" s="162">
        <f t="shared" si="31"/>
        <v>0</v>
      </c>
      <c r="BG204" s="162">
        <f t="shared" si="32"/>
        <v>0</v>
      </c>
      <c r="BH204" s="162">
        <f t="shared" si="33"/>
        <v>0</v>
      </c>
      <c r="BI204" s="162">
        <f t="shared" si="34"/>
        <v>0</v>
      </c>
      <c r="BJ204" s="14" t="s">
        <v>83</v>
      </c>
      <c r="BK204" s="162">
        <f t="shared" si="35"/>
        <v>0</v>
      </c>
      <c r="BL204" s="14" t="s">
        <v>207</v>
      </c>
      <c r="BM204" s="161" t="s">
        <v>840</v>
      </c>
    </row>
    <row r="205" spans="1:65" s="2" customFormat="1" ht="33" customHeight="1">
      <c r="A205" s="26"/>
      <c r="B205" s="149"/>
      <c r="C205" s="150" t="s">
        <v>398</v>
      </c>
      <c r="D205" s="150" t="s">
        <v>146</v>
      </c>
      <c r="E205" s="151" t="s">
        <v>1093</v>
      </c>
      <c r="F205" s="152" t="s">
        <v>1094</v>
      </c>
      <c r="G205" s="153" t="s">
        <v>197</v>
      </c>
      <c r="H205" s="154">
        <v>1.2230000000000001</v>
      </c>
      <c r="I205" s="155"/>
      <c r="J205" s="155"/>
      <c r="K205" s="156"/>
      <c r="L205" s="27"/>
      <c r="M205" s="157" t="s">
        <v>1</v>
      </c>
      <c r="N205" s="158" t="s">
        <v>37</v>
      </c>
      <c r="O205" s="159">
        <v>0</v>
      </c>
      <c r="P205" s="159">
        <f t="shared" si="27"/>
        <v>0</v>
      </c>
      <c r="Q205" s="159">
        <v>0</v>
      </c>
      <c r="R205" s="159">
        <f t="shared" si="28"/>
        <v>0</v>
      </c>
      <c r="S205" s="159">
        <v>0</v>
      </c>
      <c r="T205" s="160">
        <f t="shared" si="29"/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207</v>
      </c>
      <c r="AT205" s="161" t="s">
        <v>146</v>
      </c>
      <c r="AU205" s="161" t="s">
        <v>83</v>
      </c>
      <c r="AY205" s="14" t="s">
        <v>144</v>
      </c>
      <c r="BE205" s="162">
        <f t="shared" si="30"/>
        <v>0</v>
      </c>
      <c r="BF205" s="162">
        <f t="shared" si="31"/>
        <v>0</v>
      </c>
      <c r="BG205" s="162">
        <f t="shared" si="32"/>
        <v>0</v>
      </c>
      <c r="BH205" s="162">
        <f t="shared" si="33"/>
        <v>0</v>
      </c>
      <c r="BI205" s="162">
        <f t="shared" si="34"/>
        <v>0</v>
      </c>
      <c r="BJ205" s="14" t="s">
        <v>83</v>
      </c>
      <c r="BK205" s="162">
        <f t="shared" si="35"/>
        <v>0</v>
      </c>
      <c r="BL205" s="14" t="s">
        <v>207</v>
      </c>
      <c r="BM205" s="161" t="s">
        <v>843</v>
      </c>
    </row>
    <row r="206" spans="1:65" s="2" customFormat="1" ht="24.2" customHeight="1">
      <c r="A206" s="26"/>
      <c r="B206" s="149"/>
      <c r="C206" s="150" t="s">
        <v>402</v>
      </c>
      <c r="D206" s="150" t="s">
        <v>146</v>
      </c>
      <c r="E206" s="151" t="s">
        <v>1095</v>
      </c>
      <c r="F206" s="152" t="s">
        <v>1096</v>
      </c>
      <c r="G206" s="153" t="s">
        <v>264</v>
      </c>
      <c r="H206" s="154">
        <v>1</v>
      </c>
      <c r="I206" s="155"/>
      <c r="J206" s="155"/>
      <c r="K206" s="156"/>
      <c r="L206" s="27"/>
      <c r="M206" s="157" t="s">
        <v>1</v>
      </c>
      <c r="N206" s="158" t="s">
        <v>37</v>
      </c>
      <c r="O206" s="159">
        <v>0</v>
      </c>
      <c r="P206" s="159">
        <f t="shared" si="27"/>
        <v>0</v>
      </c>
      <c r="Q206" s="159">
        <v>0</v>
      </c>
      <c r="R206" s="159">
        <f t="shared" si="28"/>
        <v>0</v>
      </c>
      <c r="S206" s="159">
        <v>0</v>
      </c>
      <c r="T206" s="160">
        <f t="shared" si="29"/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207</v>
      </c>
      <c r="AT206" s="161" t="s">
        <v>146</v>
      </c>
      <c r="AU206" s="161" t="s">
        <v>83</v>
      </c>
      <c r="AY206" s="14" t="s">
        <v>144</v>
      </c>
      <c r="BE206" s="162">
        <f t="shared" si="30"/>
        <v>0</v>
      </c>
      <c r="BF206" s="162">
        <f t="shared" si="31"/>
        <v>0</v>
      </c>
      <c r="BG206" s="162">
        <f t="shared" si="32"/>
        <v>0</v>
      </c>
      <c r="BH206" s="162">
        <f t="shared" si="33"/>
        <v>0</v>
      </c>
      <c r="BI206" s="162">
        <f t="shared" si="34"/>
        <v>0</v>
      </c>
      <c r="BJ206" s="14" t="s">
        <v>83</v>
      </c>
      <c r="BK206" s="162">
        <f t="shared" si="35"/>
        <v>0</v>
      </c>
      <c r="BL206" s="14" t="s">
        <v>207</v>
      </c>
      <c r="BM206" s="161" t="s">
        <v>846</v>
      </c>
    </row>
    <row r="207" spans="1:65" s="2" customFormat="1" ht="24.2" customHeight="1">
      <c r="A207" s="26"/>
      <c r="B207" s="149"/>
      <c r="C207" s="163" t="s">
        <v>406</v>
      </c>
      <c r="D207" s="163" t="s">
        <v>194</v>
      </c>
      <c r="E207" s="164" t="s">
        <v>1097</v>
      </c>
      <c r="F207" s="165" t="s">
        <v>1858</v>
      </c>
      <c r="G207" s="166" t="s">
        <v>264</v>
      </c>
      <c r="H207" s="167">
        <v>1</v>
      </c>
      <c r="I207" s="168"/>
      <c r="J207" s="168"/>
      <c r="K207" s="169"/>
      <c r="L207" s="170"/>
      <c r="M207" s="171" t="s">
        <v>1</v>
      </c>
      <c r="N207" s="172" t="s">
        <v>37</v>
      </c>
      <c r="O207" s="159">
        <v>0</v>
      </c>
      <c r="P207" s="159">
        <f t="shared" si="27"/>
        <v>0</v>
      </c>
      <c r="Q207" s="159">
        <v>0</v>
      </c>
      <c r="R207" s="159">
        <f t="shared" si="28"/>
        <v>0</v>
      </c>
      <c r="S207" s="159">
        <v>0</v>
      </c>
      <c r="T207" s="160">
        <f t="shared" si="29"/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274</v>
      </c>
      <c r="AT207" s="161" t="s">
        <v>194</v>
      </c>
      <c r="AU207" s="161" t="s">
        <v>83</v>
      </c>
      <c r="AY207" s="14" t="s">
        <v>144</v>
      </c>
      <c r="BE207" s="162">
        <f t="shared" si="30"/>
        <v>0</v>
      </c>
      <c r="BF207" s="162">
        <f t="shared" si="31"/>
        <v>0</v>
      </c>
      <c r="BG207" s="162">
        <f t="shared" si="32"/>
        <v>0</v>
      </c>
      <c r="BH207" s="162">
        <f t="shared" si="33"/>
        <v>0</v>
      </c>
      <c r="BI207" s="162">
        <f t="shared" si="34"/>
        <v>0</v>
      </c>
      <c r="BJ207" s="14" t="s">
        <v>83</v>
      </c>
      <c r="BK207" s="162">
        <f t="shared" si="35"/>
        <v>0</v>
      </c>
      <c r="BL207" s="14" t="s">
        <v>207</v>
      </c>
      <c r="BM207" s="161" t="s">
        <v>849</v>
      </c>
    </row>
    <row r="208" spans="1:65" s="2" customFormat="1" ht="24.2" customHeight="1">
      <c r="A208" s="26"/>
      <c r="B208" s="149"/>
      <c r="C208" s="150" t="s">
        <v>410</v>
      </c>
      <c r="D208" s="150" t="s">
        <v>146</v>
      </c>
      <c r="E208" s="151" t="s">
        <v>1098</v>
      </c>
      <c r="F208" s="152" t="s">
        <v>1099</v>
      </c>
      <c r="G208" s="153" t="s">
        <v>264</v>
      </c>
      <c r="H208" s="154">
        <v>2</v>
      </c>
      <c r="I208" s="155"/>
      <c r="J208" s="155"/>
      <c r="K208" s="156"/>
      <c r="L208" s="27"/>
      <c r="M208" s="157" t="s">
        <v>1</v>
      </c>
      <c r="N208" s="158" t="s">
        <v>37</v>
      </c>
      <c r="O208" s="159">
        <v>0</v>
      </c>
      <c r="P208" s="159">
        <f t="shared" si="27"/>
        <v>0</v>
      </c>
      <c r="Q208" s="159">
        <v>1.9000000000000001E-4</v>
      </c>
      <c r="R208" s="159">
        <f t="shared" si="28"/>
        <v>3.8000000000000002E-4</v>
      </c>
      <c r="S208" s="159">
        <v>0</v>
      </c>
      <c r="T208" s="160">
        <f t="shared" si="29"/>
        <v>0</v>
      </c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  <c r="AR208" s="161" t="s">
        <v>207</v>
      </c>
      <c r="AT208" s="161" t="s">
        <v>146</v>
      </c>
      <c r="AU208" s="161" t="s">
        <v>83</v>
      </c>
      <c r="AY208" s="14" t="s">
        <v>144</v>
      </c>
      <c r="BE208" s="162">
        <f t="shared" si="30"/>
        <v>0</v>
      </c>
      <c r="BF208" s="162">
        <f t="shared" si="31"/>
        <v>0</v>
      </c>
      <c r="BG208" s="162">
        <f t="shared" si="32"/>
        <v>0</v>
      </c>
      <c r="BH208" s="162">
        <f t="shared" si="33"/>
        <v>0</v>
      </c>
      <c r="BI208" s="162">
        <f t="shared" si="34"/>
        <v>0</v>
      </c>
      <c r="BJ208" s="14" t="s">
        <v>83</v>
      </c>
      <c r="BK208" s="162">
        <f t="shared" si="35"/>
        <v>0</v>
      </c>
      <c r="BL208" s="14" t="s">
        <v>207</v>
      </c>
      <c r="BM208" s="161" t="s">
        <v>852</v>
      </c>
    </row>
    <row r="209" spans="1:65" s="2" customFormat="1" ht="24.2" customHeight="1">
      <c r="A209" s="26"/>
      <c r="B209" s="149"/>
      <c r="C209" s="163" t="s">
        <v>414</v>
      </c>
      <c r="D209" s="163" t="s">
        <v>194</v>
      </c>
      <c r="E209" s="164" t="s">
        <v>1100</v>
      </c>
      <c r="F209" s="165" t="s">
        <v>1859</v>
      </c>
      <c r="G209" s="166" t="s">
        <v>264</v>
      </c>
      <c r="H209" s="167">
        <v>1</v>
      </c>
      <c r="I209" s="168"/>
      <c r="J209" s="168"/>
      <c r="K209" s="169"/>
      <c r="L209" s="170"/>
      <c r="M209" s="171" t="s">
        <v>1</v>
      </c>
      <c r="N209" s="172" t="s">
        <v>37</v>
      </c>
      <c r="O209" s="159">
        <v>0</v>
      </c>
      <c r="P209" s="159">
        <f t="shared" si="27"/>
        <v>0</v>
      </c>
      <c r="Q209" s="159">
        <v>0</v>
      </c>
      <c r="R209" s="159">
        <f t="shared" si="28"/>
        <v>0</v>
      </c>
      <c r="S209" s="159">
        <v>0</v>
      </c>
      <c r="T209" s="160">
        <f t="shared" si="29"/>
        <v>0</v>
      </c>
      <c r="U209" s="26"/>
      <c r="V209" s="26"/>
      <c r="W209" s="26"/>
      <c r="X209" s="26"/>
      <c r="Y209" s="26"/>
      <c r="Z209" s="26"/>
      <c r="AA209" s="26"/>
      <c r="AB209" s="26"/>
      <c r="AC209" s="26"/>
      <c r="AD209" s="26"/>
      <c r="AE209" s="26"/>
      <c r="AR209" s="161" t="s">
        <v>274</v>
      </c>
      <c r="AT209" s="161" t="s">
        <v>194</v>
      </c>
      <c r="AU209" s="161" t="s">
        <v>83</v>
      </c>
      <c r="AY209" s="14" t="s">
        <v>144</v>
      </c>
      <c r="BE209" s="162">
        <f t="shared" si="30"/>
        <v>0</v>
      </c>
      <c r="BF209" s="162">
        <f t="shared" si="31"/>
        <v>0</v>
      </c>
      <c r="BG209" s="162">
        <f t="shared" si="32"/>
        <v>0</v>
      </c>
      <c r="BH209" s="162">
        <f t="shared" si="33"/>
        <v>0</v>
      </c>
      <c r="BI209" s="162">
        <f t="shared" si="34"/>
        <v>0</v>
      </c>
      <c r="BJ209" s="14" t="s">
        <v>83</v>
      </c>
      <c r="BK209" s="162">
        <f t="shared" si="35"/>
        <v>0</v>
      </c>
      <c r="BL209" s="14" t="s">
        <v>207</v>
      </c>
      <c r="BM209" s="161" t="s">
        <v>855</v>
      </c>
    </row>
    <row r="210" spans="1:65" s="2" customFormat="1" ht="24.2" customHeight="1">
      <c r="A210" s="26"/>
      <c r="B210" s="149"/>
      <c r="C210" s="163" t="s">
        <v>418</v>
      </c>
      <c r="D210" s="163" t="s">
        <v>194</v>
      </c>
      <c r="E210" s="164" t="s">
        <v>1101</v>
      </c>
      <c r="F210" s="165" t="s">
        <v>1860</v>
      </c>
      <c r="G210" s="166" t="s">
        <v>264</v>
      </c>
      <c r="H210" s="167">
        <v>1</v>
      </c>
      <c r="I210" s="168"/>
      <c r="J210" s="168"/>
      <c r="K210" s="169"/>
      <c r="L210" s="170"/>
      <c r="M210" s="171" t="s">
        <v>1</v>
      </c>
      <c r="N210" s="172" t="s">
        <v>37</v>
      </c>
      <c r="O210" s="159">
        <v>0</v>
      </c>
      <c r="P210" s="159">
        <f t="shared" si="27"/>
        <v>0</v>
      </c>
      <c r="Q210" s="159">
        <v>0</v>
      </c>
      <c r="R210" s="159">
        <f t="shared" si="28"/>
        <v>0</v>
      </c>
      <c r="S210" s="159">
        <v>0</v>
      </c>
      <c r="T210" s="160">
        <f t="shared" si="29"/>
        <v>0</v>
      </c>
      <c r="U210" s="26"/>
      <c r="V210" s="26"/>
      <c r="W210" s="26"/>
      <c r="X210" s="26"/>
      <c r="Y210" s="26"/>
      <c r="Z210" s="26"/>
      <c r="AA210" s="26"/>
      <c r="AB210" s="26"/>
      <c r="AC210" s="26"/>
      <c r="AD210" s="26"/>
      <c r="AE210" s="26"/>
      <c r="AR210" s="161" t="s">
        <v>274</v>
      </c>
      <c r="AT210" s="161" t="s">
        <v>194</v>
      </c>
      <c r="AU210" s="161" t="s">
        <v>83</v>
      </c>
      <c r="AY210" s="14" t="s">
        <v>144</v>
      </c>
      <c r="BE210" s="162">
        <f t="shared" si="30"/>
        <v>0</v>
      </c>
      <c r="BF210" s="162">
        <f t="shared" si="31"/>
        <v>0</v>
      </c>
      <c r="BG210" s="162">
        <f t="shared" si="32"/>
        <v>0</v>
      </c>
      <c r="BH210" s="162">
        <f t="shared" si="33"/>
        <v>0</v>
      </c>
      <c r="BI210" s="162">
        <f t="shared" si="34"/>
        <v>0</v>
      </c>
      <c r="BJ210" s="14" t="s">
        <v>83</v>
      </c>
      <c r="BK210" s="162">
        <f t="shared" si="35"/>
        <v>0</v>
      </c>
      <c r="BL210" s="14" t="s">
        <v>207</v>
      </c>
      <c r="BM210" s="161" t="s">
        <v>858</v>
      </c>
    </row>
    <row r="211" spans="1:65" s="2" customFormat="1" ht="24.2" customHeight="1">
      <c r="A211" s="26"/>
      <c r="B211" s="149"/>
      <c r="C211" s="163" t="s">
        <v>422</v>
      </c>
      <c r="D211" s="163" t="s">
        <v>194</v>
      </c>
      <c r="E211" s="164" t="s">
        <v>1102</v>
      </c>
      <c r="F211" s="165" t="s">
        <v>1861</v>
      </c>
      <c r="G211" s="166" t="s">
        <v>264</v>
      </c>
      <c r="H211" s="167">
        <v>1</v>
      </c>
      <c r="I211" s="168"/>
      <c r="J211" s="168"/>
      <c r="K211" s="169"/>
      <c r="L211" s="170"/>
      <c r="M211" s="171" t="s">
        <v>1</v>
      </c>
      <c r="N211" s="172" t="s">
        <v>37</v>
      </c>
      <c r="O211" s="159">
        <v>0</v>
      </c>
      <c r="P211" s="159">
        <f t="shared" si="27"/>
        <v>0</v>
      </c>
      <c r="Q211" s="159">
        <v>0</v>
      </c>
      <c r="R211" s="159">
        <f t="shared" si="28"/>
        <v>0</v>
      </c>
      <c r="S211" s="159">
        <v>0</v>
      </c>
      <c r="T211" s="160">
        <f t="shared" si="29"/>
        <v>0</v>
      </c>
      <c r="U211" s="26"/>
      <c r="V211" s="26"/>
      <c r="W211" s="26"/>
      <c r="X211" s="26"/>
      <c r="Y211" s="26"/>
      <c r="Z211" s="26"/>
      <c r="AA211" s="26"/>
      <c r="AB211" s="26"/>
      <c r="AC211" s="26"/>
      <c r="AD211" s="26"/>
      <c r="AE211" s="26"/>
      <c r="AR211" s="161" t="s">
        <v>274</v>
      </c>
      <c r="AT211" s="161" t="s">
        <v>194</v>
      </c>
      <c r="AU211" s="161" t="s">
        <v>83</v>
      </c>
      <c r="AY211" s="14" t="s">
        <v>144</v>
      </c>
      <c r="BE211" s="162">
        <f t="shared" si="30"/>
        <v>0</v>
      </c>
      <c r="BF211" s="162">
        <f t="shared" si="31"/>
        <v>0</v>
      </c>
      <c r="BG211" s="162">
        <f t="shared" si="32"/>
        <v>0</v>
      </c>
      <c r="BH211" s="162">
        <f t="shared" si="33"/>
        <v>0</v>
      </c>
      <c r="BI211" s="162">
        <f t="shared" si="34"/>
        <v>0</v>
      </c>
      <c r="BJ211" s="14" t="s">
        <v>83</v>
      </c>
      <c r="BK211" s="162">
        <f t="shared" si="35"/>
        <v>0</v>
      </c>
      <c r="BL211" s="14" t="s">
        <v>207</v>
      </c>
      <c r="BM211" s="161" t="s">
        <v>861</v>
      </c>
    </row>
    <row r="212" spans="1:65" s="2" customFormat="1" ht="21.75" customHeight="1">
      <c r="A212" s="26"/>
      <c r="B212" s="149"/>
      <c r="C212" s="150" t="s">
        <v>426</v>
      </c>
      <c r="D212" s="150" t="s">
        <v>146</v>
      </c>
      <c r="E212" s="151" t="s">
        <v>1103</v>
      </c>
      <c r="F212" s="152" t="s">
        <v>1104</v>
      </c>
      <c r="G212" s="153" t="s">
        <v>264</v>
      </c>
      <c r="H212" s="154">
        <v>2</v>
      </c>
      <c r="I212" s="155"/>
      <c r="J212" s="155"/>
      <c r="K212" s="156"/>
      <c r="L212" s="27"/>
      <c r="M212" s="157" t="s">
        <v>1</v>
      </c>
      <c r="N212" s="158" t="s">
        <v>37</v>
      </c>
      <c r="O212" s="159">
        <v>0</v>
      </c>
      <c r="P212" s="159">
        <f t="shared" si="27"/>
        <v>0</v>
      </c>
      <c r="Q212" s="159">
        <v>2.7000000000000001E-3</v>
      </c>
      <c r="R212" s="159">
        <f t="shared" si="28"/>
        <v>5.4000000000000003E-3</v>
      </c>
      <c r="S212" s="159">
        <v>0</v>
      </c>
      <c r="T212" s="160">
        <f t="shared" si="29"/>
        <v>0</v>
      </c>
      <c r="U212" s="26"/>
      <c r="V212" s="26"/>
      <c r="W212" s="26"/>
      <c r="X212" s="26"/>
      <c r="Y212" s="26"/>
      <c r="Z212" s="26"/>
      <c r="AA212" s="26"/>
      <c r="AB212" s="26"/>
      <c r="AC212" s="26"/>
      <c r="AD212" s="26"/>
      <c r="AE212" s="26"/>
      <c r="AR212" s="161" t="s">
        <v>207</v>
      </c>
      <c r="AT212" s="161" t="s">
        <v>146</v>
      </c>
      <c r="AU212" s="161" t="s">
        <v>83</v>
      </c>
      <c r="AY212" s="14" t="s">
        <v>144</v>
      </c>
      <c r="BE212" s="162">
        <f t="shared" si="30"/>
        <v>0</v>
      </c>
      <c r="BF212" s="162">
        <f t="shared" si="31"/>
        <v>0</v>
      </c>
      <c r="BG212" s="162">
        <f t="shared" si="32"/>
        <v>0</v>
      </c>
      <c r="BH212" s="162">
        <f t="shared" si="33"/>
        <v>0</v>
      </c>
      <c r="BI212" s="162">
        <f t="shared" si="34"/>
        <v>0</v>
      </c>
      <c r="BJ212" s="14" t="s">
        <v>83</v>
      </c>
      <c r="BK212" s="162">
        <f t="shared" si="35"/>
        <v>0</v>
      </c>
      <c r="BL212" s="14" t="s">
        <v>207</v>
      </c>
      <c r="BM212" s="161" t="s">
        <v>864</v>
      </c>
    </row>
    <row r="213" spans="1:65" s="2" customFormat="1" ht="33" customHeight="1">
      <c r="A213" s="26"/>
      <c r="B213" s="149"/>
      <c r="C213" s="163" t="s">
        <v>430</v>
      </c>
      <c r="D213" s="163" t="s">
        <v>194</v>
      </c>
      <c r="E213" s="164" t="s">
        <v>1105</v>
      </c>
      <c r="F213" s="165" t="s">
        <v>1862</v>
      </c>
      <c r="G213" s="166" t="s">
        <v>264</v>
      </c>
      <c r="H213" s="167">
        <v>2</v>
      </c>
      <c r="I213" s="168"/>
      <c r="J213" s="168"/>
      <c r="K213" s="169"/>
      <c r="L213" s="170"/>
      <c r="M213" s="171" t="s">
        <v>1</v>
      </c>
      <c r="N213" s="172" t="s">
        <v>37</v>
      </c>
      <c r="O213" s="159">
        <v>0</v>
      </c>
      <c r="P213" s="159">
        <f t="shared" si="27"/>
        <v>0</v>
      </c>
      <c r="Q213" s="159">
        <v>0</v>
      </c>
      <c r="R213" s="159">
        <f t="shared" si="28"/>
        <v>0</v>
      </c>
      <c r="S213" s="159">
        <v>0</v>
      </c>
      <c r="T213" s="160">
        <f t="shared" si="29"/>
        <v>0</v>
      </c>
      <c r="U213" s="26"/>
      <c r="V213" s="26"/>
      <c r="W213" s="26"/>
      <c r="X213" s="26"/>
      <c r="Y213" s="26"/>
      <c r="Z213" s="26"/>
      <c r="AA213" s="26"/>
      <c r="AB213" s="26"/>
      <c r="AC213" s="26"/>
      <c r="AD213" s="26"/>
      <c r="AE213" s="26"/>
      <c r="AR213" s="161" t="s">
        <v>274</v>
      </c>
      <c r="AT213" s="161" t="s">
        <v>194</v>
      </c>
      <c r="AU213" s="161" t="s">
        <v>83</v>
      </c>
      <c r="AY213" s="14" t="s">
        <v>144</v>
      </c>
      <c r="BE213" s="162">
        <f t="shared" si="30"/>
        <v>0</v>
      </c>
      <c r="BF213" s="162">
        <f t="shared" si="31"/>
        <v>0</v>
      </c>
      <c r="BG213" s="162">
        <f t="shared" si="32"/>
        <v>0</v>
      </c>
      <c r="BH213" s="162">
        <f t="shared" si="33"/>
        <v>0</v>
      </c>
      <c r="BI213" s="162">
        <f t="shared" si="34"/>
        <v>0</v>
      </c>
      <c r="BJ213" s="14" t="s">
        <v>83</v>
      </c>
      <c r="BK213" s="162">
        <f t="shared" si="35"/>
        <v>0</v>
      </c>
      <c r="BL213" s="14" t="s">
        <v>207</v>
      </c>
      <c r="BM213" s="161" t="s">
        <v>867</v>
      </c>
    </row>
    <row r="214" spans="1:65" s="2" customFormat="1" ht="24.2" customHeight="1">
      <c r="A214" s="26"/>
      <c r="B214" s="149"/>
      <c r="C214" s="163" t="s">
        <v>434</v>
      </c>
      <c r="D214" s="163" t="s">
        <v>194</v>
      </c>
      <c r="E214" s="164" t="s">
        <v>1106</v>
      </c>
      <c r="F214" s="165" t="s">
        <v>1863</v>
      </c>
      <c r="G214" s="166" t="s">
        <v>1107</v>
      </c>
      <c r="H214" s="167">
        <v>2</v>
      </c>
      <c r="I214" s="168"/>
      <c r="J214" s="168"/>
      <c r="K214" s="169"/>
      <c r="L214" s="170"/>
      <c r="M214" s="171" t="s">
        <v>1</v>
      </c>
      <c r="N214" s="172" t="s">
        <v>37</v>
      </c>
      <c r="O214" s="159">
        <v>0</v>
      </c>
      <c r="P214" s="159">
        <f t="shared" si="27"/>
        <v>0</v>
      </c>
      <c r="Q214" s="159">
        <v>0</v>
      </c>
      <c r="R214" s="159">
        <f t="shared" si="28"/>
        <v>0</v>
      </c>
      <c r="S214" s="159">
        <v>0</v>
      </c>
      <c r="T214" s="160">
        <f t="shared" si="29"/>
        <v>0</v>
      </c>
      <c r="U214" s="26"/>
      <c r="V214" s="26"/>
      <c r="W214" s="26"/>
      <c r="X214" s="26"/>
      <c r="Y214" s="26"/>
      <c r="Z214" s="26"/>
      <c r="AA214" s="26"/>
      <c r="AB214" s="26"/>
      <c r="AC214" s="26"/>
      <c r="AD214" s="26"/>
      <c r="AE214" s="26"/>
      <c r="AR214" s="161" t="s">
        <v>274</v>
      </c>
      <c r="AT214" s="161" t="s">
        <v>194</v>
      </c>
      <c r="AU214" s="161" t="s">
        <v>83</v>
      </c>
      <c r="AY214" s="14" t="s">
        <v>144</v>
      </c>
      <c r="BE214" s="162">
        <f t="shared" si="30"/>
        <v>0</v>
      </c>
      <c r="BF214" s="162">
        <f t="shared" si="31"/>
        <v>0</v>
      </c>
      <c r="BG214" s="162">
        <f t="shared" si="32"/>
        <v>0</v>
      </c>
      <c r="BH214" s="162">
        <f t="shared" si="33"/>
        <v>0</v>
      </c>
      <c r="BI214" s="162">
        <f t="shared" si="34"/>
        <v>0</v>
      </c>
      <c r="BJ214" s="14" t="s">
        <v>83</v>
      </c>
      <c r="BK214" s="162">
        <f t="shared" si="35"/>
        <v>0</v>
      </c>
      <c r="BL214" s="14" t="s">
        <v>207</v>
      </c>
      <c r="BM214" s="161" t="s">
        <v>870</v>
      </c>
    </row>
    <row r="215" spans="1:65" s="2" customFormat="1" ht="24.2" customHeight="1">
      <c r="A215" s="26"/>
      <c r="B215" s="149"/>
      <c r="C215" s="150" t="s">
        <v>438</v>
      </c>
      <c r="D215" s="150" t="s">
        <v>146</v>
      </c>
      <c r="E215" s="151" t="s">
        <v>1108</v>
      </c>
      <c r="F215" s="152" t="s">
        <v>1109</v>
      </c>
      <c r="G215" s="153" t="s">
        <v>264</v>
      </c>
      <c r="H215" s="154">
        <v>2</v>
      </c>
      <c r="I215" s="155"/>
      <c r="J215" s="155"/>
      <c r="K215" s="156"/>
      <c r="L215" s="27"/>
      <c r="M215" s="157" t="s">
        <v>1</v>
      </c>
      <c r="N215" s="158" t="s">
        <v>37</v>
      </c>
      <c r="O215" s="159">
        <v>0</v>
      </c>
      <c r="P215" s="159">
        <f t="shared" si="27"/>
        <v>0</v>
      </c>
      <c r="Q215" s="159">
        <v>2.7499999999999998E-3</v>
      </c>
      <c r="R215" s="159">
        <f t="shared" si="28"/>
        <v>5.4999999999999997E-3</v>
      </c>
      <c r="S215" s="159">
        <v>0</v>
      </c>
      <c r="T215" s="160">
        <f t="shared" si="29"/>
        <v>0</v>
      </c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R215" s="161" t="s">
        <v>207</v>
      </c>
      <c r="AT215" s="161" t="s">
        <v>146</v>
      </c>
      <c r="AU215" s="161" t="s">
        <v>83</v>
      </c>
      <c r="AY215" s="14" t="s">
        <v>144</v>
      </c>
      <c r="BE215" s="162">
        <f t="shared" si="30"/>
        <v>0</v>
      </c>
      <c r="BF215" s="162">
        <f t="shared" si="31"/>
        <v>0</v>
      </c>
      <c r="BG215" s="162">
        <f t="shared" si="32"/>
        <v>0</v>
      </c>
      <c r="BH215" s="162">
        <f t="shared" si="33"/>
        <v>0</v>
      </c>
      <c r="BI215" s="162">
        <f t="shared" si="34"/>
        <v>0</v>
      </c>
      <c r="BJ215" s="14" t="s">
        <v>83</v>
      </c>
      <c r="BK215" s="162">
        <f t="shared" si="35"/>
        <v>0</v>
      </c>
      <c r="BL215" s="14" t="s">
        <v>207</v>
      </c>
      <c r="BM215" s="161" t="s">
        <v>873</v>
      </c>
    </row>
    <row r="216" spans="1:65" s="2" customFormat="1" ht="37.700000000000003" customHeight="1">
      <c r="A216" s="26"/>
      <c r="B216" s="149"/>
      <c r="C216" s="163" t="s">
        <v>442</v>
      </c>
      <c r="D216" s="163" t="s">
        <v>194</v>
      </c>
      <c r="E216" s="164" t="s">
        <v>1110</v>
      </c>
      <c r="F216" s="165" t="s">
        <v>1864</v>
      </c>
      <c r="G216" s="166" t="s">
        <v>264</v>
      </c>
      <c r="H216" s="167">
        <v>1</v>
      </c>
      <c r="I216" s="168"/>
      <c r="J216" s="168"/>
      <c r="K216" s="169"/>
      <c r="L216" s="170"/>
      <c r="M216" s="171" t="s">
        <v>1</v>
      </c>
      <c r="N216" s="172" t="s">
        <v>37</v>
      </c>
      <c r="O216" s="159">
        <v>0</v>
      </c>
      <c r="P216" s="159">
        <f t="shared" si="27"/>
        <v>0</v>
      </c>
      <c r="Q216" s="159">
        <v>0</v>
      </c>
      <c r="R216" s="159">
        <f t="shared" si="28"/>
        <v>0</v>
      </c>
      <c r="S216" s="159">
        <v>0</v>
      </c>
      <c r="T216" s="160">
        <f t="shared" si="29"/>
        <v>0</v>
      </c>
      <c r="U216" s="26"/>
      <c r="V216" s="26"/>
      <c r="W216" s="26"/>
      <c r="X216" s="26"/>
      <c r="Y216" s="26"/>
      <c r="Z216" s="26"/>
      <c r="AA216" s="26"/>
      <c r="AB216" s="26"/>
      <c r="AC216" s="26"/>
      <c r="AD216" s="26"/>
      <c r="AE216" s="26"/>
      <c r="AR216" s="161" t="s">
        <v>274</v>
      </c>
      <c r="AT216" s="161" t="s">
        <v>194</v>
      </c>
      <c r="AU216" s="161" t="s">
        <v>83</v>
      </c>
      <c r="AY216" s="14" t="s">
        <v>144</v>
      </c>
      <c r="BE216" s="162">
        <f t="shared" si="30"/>
        <v>0</v>
      </c>
      <c r="BF216" s="162">
        <f t="shared" si="31"/>
        <v>0</v>
      </c>
      <c r="BG216" s="162">
        <f t="shared" si="32"/>
        <v>0</v>
      </c>
      <c r="BH216" s="162">
        <f t="shared" si="33"/>
        <v>0</v>
      </c>
      <c r="BI216" s="162">
        <f t="shared" si="34"/>
        <v>0</v>
      </c>
      <c r="BJ216" s="14" t="s">
        <v>83</v>
      </c>
      <c r="BK216" s="162">
        <f t="shared" si="35"/>
        <v>0</v>
      </c>
      <c r="BL216" s="14" t="s">
        <v>207</v>
      </c>
      <c r="BM216" s="161" t="s">
        <v>876</v>
      </c>
    </row>
    <row r="217" spans="1:65" s="2" customFormat="1" ht="37.700000000000003" customHeight="1">
      <c r="A217" s="26"/>
      <c r="B217" s="149"/>
      <c r="C217" s="163" t="s">
        <v>446</v>
      </c>
      <c r="D217" s="163" t="s">
        <v>194</v>
      </c>
      <c r="E217" s="164" t="s">
        <v>1111</v>
      </c>
      <c r="F217" s="165" t="s">
        <v>1865</v>
      </c>
      <c r="G217" s="166" t="s">
        <v>264</v>
      </c>
      <c r="H217" s="167">
        <v>1</v>
      </c>
      <c r="I217" s="168"/>
      <c r="J217" s="168"/>
      <c r="K217" s="169"/>
      <c r="L217" s="170"/>
      <c r="M217" s="171" t="s">
        <v>1</v>
      </c>
      <c r="N217" s="172" t="s">
        <v>37</v>
      </c>
      <c r="O217" s="159">
        <v>0</v>
      </c>
      <c r="P217" s="159">
        <f t="shared" si="27"/>
        <v>0</v>
      </c>
      <c r="Q217" s="159">
        <v>0</v>
      </c>
      <c r="R217" s="159">
        <f t="shared" si="28"/>
        <v>0</v>
      </c>
      <c r="S217" s="159">
        <v>0</v>
      </c>
      <c r="T217" s="160">
        <f t="shared" si="29"/>
        <v>0</v>
      </c>
      <c r="U217" s="26"/>
      <c r="V217" s="26"/>
      <c r="W217" s="26"/>
      <c r="X217" s="26"/>
      <c r="Y217" s="26"/>
      <c r="Z217" s="26"/>
      <c r="AA217" s="26"/>
      <c r="AB217" s="26"/>
      <c r="AC217" s="26"/>
      <c r="AD217" s="26"/>
      <c r="AE217" s="26"/>
      <c r="AR217" s="161" t="s">
        <v>274</v>
      </c>
      <c r="AT217" s="161" t="s">
        <v>194</v>
      </c>
      <c r="AU217" s="161" t="s">
        <v>83</v>
      </c>
      <c r="AY217" s="14" t="s">
        <v>144</v>
      </c>
      <c r="BE217" s="162">
        <f t="shared" si="30"/>
        <v>0</v>
      </c>
      <c r="BF217" s="162">
        <f t="shared" si="31"/>
        <v>0</v>
      </c>
      <c r="BG217" s="162">
        <f t="shared" si="32"/>
        <v>0</v>
      </c>
      <c r="BH217" s="162">
        <f t="shared" si="33"/>
        <v>0</v>
      </c>
      <c r="BI217" s="162">
        <f t="shared" si="34"/>
        <v>0</v>
      </c>
      <c r="BJ217" s="14" t="s">
        <v>83</v>
      </c>
      <c r="BK217" s="162">
        <f t="shared" si="35"/>
        <v>0</v>
      </c>
      <c r="BL217" s="14" t="s">
        <v>207</v>
      </c>
      <c r="BM217" s="161" t="s">
        <v>879</v>
      </c>
    </row>
    <row r="218" spans="1:65" s="2" customFormat="1" ht="16.5" customHeight="1">
      <c r="A218" s="26"/>
      <c r="B218" s="149"/>
      <c r="C218" s="163" t="s">
        <v>450</v>
      </c>
      <c r="D218" s="163" t="s">
        <v>194</v>
      </c>
      <c r="E218" s="164" t="s">
        <v>1112</v>
      </c>
      <c r="F218" s="165" t="s">
        <v>1866</v>
      </c>
      <c r="G218" s="166" t="s">
        <v>264</v>
      </c>
      <c r="H218" s="167">
        <v>2</v>
      </c>
      <c r="I218" s="168"/>
      <c r="J218" s="168"/>
      <c r="K218" s="169"/>
      <c r="L218" s="170"/>
      <c r="M218" s="171" t="s">
        <v>1</v>
      </c>
      <c r="N218" s="172" t="s">
        <v>37</v>
      </c>
      <c r="O218" s="159">
        <v>0</v>
      </c>
      <c r="P218" s="159">
        <f t="shared" si="27"/>
        <v>0</v>
      </c>
      <c r="Q218" s="159">
        <v>0</v>
      </c>
      <c r="R218" s="159">
        <f t="shared" si="28"/>
        <v>0</v>
      </c>
      <c r="S218" s="159">
        <v>0</v>
      </c>
      <c r="T218" s="160">
        <f t="shared" si="29"/>
        <v>0</v>
      </c>
      <c r="U218" s="26"/>
      <c r="V218" s="26"/>
      <c r="W218" s="26"/>
      <c r="X218" s="26"/>
      <c r="Y218" s="26"/>
      <c r="Z218" s="26"/>
      <c r="AA218" s="26"/>
      <c r="AB218" s="26"/>
      <c r="AC218" s="26"/>
      <c r="AD218" s="26"/>
      <c r="AE218" s="26"/>
      <c r="AR218" s="161" t="s">
        <v>274</v>
      </c>
      <c r="AT218" s="161" t="s">
        <v>194</v>
      </c>
      <c r="AU218" s="161" t="s">
        <v>83</v>
      </c>
      <c r="AY218" s="14" t="s">
        <v>144</v>
      </c>
      <c r="BE218" s="162">
        <f t="shared" si="30"/>
        <v>0</v>
      </c>
      <c r="BF218" s="162">
        <f t="shared" si="31"/>
        <v>0</v>
      </c>
      <c r="BG218" s="162">
        <f t="shared" si="32"/>
        <v>0</v>
      </c>
      <c r="BH218" s="162">
        <f t="shared" si="33"/>
        <v>0</v>
      </c>
      <c r="BI218" s="162">
        <f t="shared" si="34"/>
        <v>0</v>
      </c>
      <c r="BJ218" s="14" t="s">
        <v>83</v>
      </c>
      <c r="BK218" s="162">
        <f t="shared" si="35"/>
        <v>0</v>
      </c>
      <c r="BL218" s="14" t="s">
        <v>207</v>
      </c>
      <c r="BM218" s="161" t="s">
        <v>882</v>
      </c>
    </row>
    <row r="219" spans="1:65" s="2" customFormat="1" ht="24.2" customHeight="1">
      <c r="A219" s="26"/>
      <c r="B219" s="149"/>
      <c r="C219" s="163" t="s">
        <v>454</v>
      </c>
      <c r="D219" s="163" t="s">
        <v>194</v>
      </c>
      <c r="E219" s="164" t="s">
        <v>1106</v>
      </c>
      <c r="F219" s="165" t="s">
        <v>1863</v>
      </c>
      <c r="G219" s="166" t="s">
        <v>1107</v>
      </c>
      <c r="H219" s="167">
        <v>2</v>
      </c>
      <c r="I219" s="168"/>
      <c r="J219" s="168"/>
      <c r="K219" s="169"/>
      <c r="L219" s="170"/>
      <c r="M219" s="171" t="s">
        <v>1</v>
      </c>
      <c r="N219" s="172" t="s">
        <v>37</v>
      </c>
      <c r="O219" s="159">
        <v>0</v>
      </c>
      <c r="P219" s="159">
        <f t="shared" si="27"/>
        <v>0</v>
      </c>
      <c r="Q219" s="159">
        <v>0</v>
      </c>
      <c r="R219" s="159">
        <f t="shared" si="28"/>
        <v>0</v>
      </c>
      <c r="S219" s="159">
        <v>0</v>
      </c>
      <c r="T219" s="160">
        <f t="shared" si="29"/>
        <v>0</v>
      </c>
      <c r="U219" s="26"/>
      <c r="V219" s="26"/>
      <c r="W219" s="26"/>
      <c r="X219" s="26"/>
      <c r="Y219" s="26"/>
      <c r="Z219" s="26"/>
      <c r="AA219" s="26"/>
      <c r="AB219" s="26"/>
      <c r="AC219" s="26"/>
      <c r="AD219" s="26"/>
      <c r="AE219" s="26"/>
      <c r="AR219" s="161" t="s">
        <v>274</v>
      </c>
      <c r="AT219" s="161" t="s">
        <v>194</v>
      </c>
      <c r="AU219" s="161" t="s">
        <v>83</v>
      </c>
      <c r="AY219" s="14" t="s">
        <v>144</v>
      </c>
      <c r="BE219" s="162">
        <f t="shared" si="30"/>
        <v>0</v>
      </c>
      <c r="BF219" s="162">
        <f t="shared" si="31"/>
        <v>0</v>
      </c>
      <c r="BG219" s="162">
        <f t="shared" si="32"/>
        <v>0</v>
      </c>
      <c r="BH219" s="162">
        <f t="shared" si="33"/>
        <v>0</v>
      </c>
      <c r="BI219" s="162">
        <f t="shared" si="34"/>
        <v>0</v>
      </c>
      <c r="BJ219" s="14" t="s">
        <v>83</v>
      </c>
      <c r="BK219" s="162">
        <f t="shared" si="35"/>
        <v>0</v>
      </c>
      <c r="BL219" s="14" t="s">
        <v>207</v>
      </c>
      <c r="BM219" s="161" t="s">
        <v>885</v>
      </c>
    </row>
    <row r="220" spans="1:65" s="2" customFormat="1" ht="24.2" customHeight="1">
      <c r="A220" s="26"/>
      <c r="B220" s="149"/>
      <c r="C220" s="150" t="s">
        <v>458</v>
      </c>
      <c r="D220" s="150" t="s">
        <v>146</v>
      </c>
      <c r="E220" s="151" t="s">
        <v>1113</v>
      </c>
      <c r="F220" s="152" t="s">
        <v>1114</v>
      </c>
      <c r="G220" s="153" t="s">
        <v>264</v>
      </c>
      <c r="H220" s="154">
        <v>1</v>
      </c>
      <c r="I220" s="155"/>
      <c r="J220" s="155"/>
      <c r="K220" s="156"/>
      <c r="L220" s="27"/>
      <c r="M220" s="157" t="s">
        <v>1</v>
      </c>
      <c r="N220" s="158" t="s">
        <v>37</v>
      </c>
      <c r="O220" s="159">
        <v>0</v>
      </c>
      <c r="P220" s="159">
        <f t="shared" si="27"/>
        <v>0</v>
      </c>
      <c r="Q220" s="159">
        <v>1.48E-3</v>
      </c>
      <c r="R220" s="159">
        <f t="shared" si="28"/>
        <v>1.48E-3</v>
      </c>
      <c r="S220" s="159">
        <v>0</v>
      </c>
      <c r="T220" s="160">
        <f t="shared" si="29"/>
        <v>0</v>
      </c>
      <c r="U220" s="26"/>
      <c r="V220" s="26"/>
      <c r="W220" s="26"/>
      <c r="X220" s="26"/>
      <c r="Y220" s="26"/>
      <c r="Z220" s="26"/>
      <c r="AA220" s="26"/>
      <c r="AB220" s="26"/>
      <c r="AC220" s="26"/>
      <c r="AD220" s="26"/>
      <c r="AE220" s="26"/>
      <c r="AR220" s="161" t="s">
        <v>207</v>
      </c>
      <c r="AT220" s="161" t="s">
        <v>146</v>
      </c>
      <c r="AU220" s="161" t="s">
        <v>83</v>
      </c>
      <c r="AY220" s="14" t="s">
        <v>144</v>
      </c>
      <c r="BE220" s="162">
        <f t="shared" si="30"/>
        <v>0</v>
      </c>
      <c r="BF220" s="162">
        <f t="shared" si="31"/>
        <v>0</v>
      </c>
      <c r="BG220" s="162">
        <f t="shared" si="32"/>
        <v>0</v>
      </c>
      <c r="BH220" s="162">
        <f t="shared" si="33"/>
        <v>0</v>
      </c>
      <c r="BI220" s="162">
        <f t="shared" si="34"/>
        <v>0</v>
      </c>
      <c r="BJ220" s="14" t="s">
        <v>83</v>
      </c>
      <c r="BK220" s="162">
        <f t="shared" si="35"/>
        <v>0</v>
      </c>
      <c r="BL220" s="14" t="s">
        <v>207</v>
      </c>
      <c r="BM220" s="161" t="s">
        <v>888</v>
      </c>
    </row>
    <row r="221" spans="1:65" s="2" customFormat="1" ht="37.700000000000003" customHeight="1">
      <c r="A221" s="26"/>
      <c r="B221" s="149"/>
      <c r="C221" s="163" t="s">
        <v>462</v>
      </c>
      <c r="D221" s="163" t="s">
        <v>194</v>
      </c>
      <c r="E221" s="164" t="s">
        <v>1115</v>
      </c>
      <c r="F221" s="165" t="s">
        <v>1867</v>
      </c>
      <c r="G221" s="166" t="s">
        <v>264</v>
      </c>
      <c r="H221" s="167">
        <v>1</v>
      </c>
      <c r="I221" s="168"/>
      <c r="J221" s="168"/>
      <c r="K221" s="169"/>
      <c r="L221" s="170"/>
      <c r="M221" s="171" t="s">
        <v>1</v>
      </c>
      <c r="N221" s="172" t="s">
        <v>37</v>
      </c>
      <c r="O221" s="159">
        <v>0</v>
      </c>
      <c r="P221" s="159">
        <f t="shared" si="27"/>
        <v>0</v>
      </c>
      <c r="Q221" s="159">
        <v>0</v>
      </c>
      <c r="R221" s="159">
        <f t="shared" si="28"/>
        <v>0</v>
      </c>
      <c r="S221" s="159">
        <v>0</v>
      </c>
      <c r="T221" s="160">
        <f t="shared" si="29"/>
        <v>0</v>
      </c>
      <c r="U221" s="26"/>
      <c r="V221" s="26"/>
      <c r="W221" s="26"/>
      <c r="X221" s="26"/>
      <c r="Y221" s="26"/>
      <c r="Z221" s="26"/>
      <c r="AA221" s="26"/>
      <c r="AB221" s="26"/>
      <c r="AC221" s="26"/>
      <c r="AD221" s="26"/>
      <c r="AE221" s="26"/>
      <c r="AR221" s="161" t="s">
        <v>274</v>
      </c>
      <c r="AT221" s="161" t="s">
        <v>194</v>
      </c>
      <c r="AU221" s="161" t="s">
        <v>83</v>
      </c>
      <c r="AY221" s="14" t="s">
        <v>144</v>
      </c>
      <c r="BE221" s="162">
        <f t="shared" si="30"/>
        <v>0</v>
      </c>
      <c r="BF221" s="162">
        <f t="shared" si="31"/>
        <v>0</v>
      </c>
      <c r="BG221" s="162">
        <f t="shared" si="32"/>
        <v>0</v>
      </c>
      <c r="BH221" s="162">
        <f t="shared" si="33"/>
        <v>0</v>
      </c>
      <c r="BI221" s="162">
        <f t="shared" si="34"/>
        <v>0</v>
      </c>
      <c r="BJ221" s="14" t="s">
        <v>83</v>
      </c>
      <c r="BK221" s="162">
        <f t="shared" si="35"/>
        <v>0</v>
      </c>
      <c r="BL221" s="14" t="s">
        <v>207</v>
      </c>
      <c r="BM221" s="161" t="s">
        <v>891</v>
      </c>
    </row>
    <row r="222" spans="1:65" s="2" customFormat="1" ht="24.2" customHeight="1">
      <c r="A222" s="26"/>
      <c r="B222" s="149"/>
      <c r="C222" s="163" t="s">
        <v>466</v>
      </c>
      <c r="D222" s="163" t="s">
        <v>194</v>
      </c>
      <c r="E222" s="164" t="s">
        <v>1116</v>
      </c>
      <c r="F222" s="165" t="s">
        <v>1868</v>
      </c>
      <c r="G222" s="166" t="s">
        <v>264</v>
      </c>
      <c r="H222" s="167">
        <v>1</v>
      </c>
      <c r="I222" s="168"/>
      <c r="J222" s="168"/>
      <c r="K222" s="169"/>
      <c r="L222" s="170"/>
      <c r="M222" s="171" t="s">
        <v>1</v>
      </c>
      <c r="N222" s="172" t="s">
        <v>37</v>
      </c>
      <c r="O222" s="159">
        <v>0</v>
      </c>
      <c r="P222" s="159">
        <f t="shared" si="27"/>
        <v>0</v>
      </c>
      <c r="Q222" s="159">
        <v>0</v>
      </c>
      <c r="R222" s="159">
        <f t="shared" si="28"/>
        <v>0</v>
      </c>
      <c r="S222" s="159">
        <v>0</v>
      </c>
      <c r="T222" s="160">
        <f t="shared" si="29"/>
        <v>0</v>
      </c>
      <c r="U222" s="26"/>
      <c r="V222" s="26"/>
      <c r="W222" s="26"/>
      <c r="X222" s="26"/>
      <c r="Y222" s="26"/>
      <c r="Z222" s="26"/>
      <c r="AA222" s="26"/>
      <c r="AB222" s="26"/>
      <c r="AC222" s="26"/>
      <c r="AD222" s="26"/>
      <c r="AE222" s="26"/>
      <c r="AR222" s="161" t="s">
        <v>274</v>
      </c>
      <c r="AT222" s="161" t="s">
        <v>194</v>
      </c>
      <c r="AU222" s="161" t="s">
        <v>83</v>
      </c>
      <c r="AY222" s="14" t="s">
        <v>144</v>
      </c>
      <c r="BE222" s="162">
        <f t="shared" si="30"/>
        <v>0</v>
      </c>
      <c r="BF222" s="162">
        <f t="shared" si="31"/>
        <v>0</v>
      </c>
      <c r="BG222" s="162">
        <f t="shared" si="32"/>
        <v>0</v>
      </c>
      <c r="BH222" s="162">
        <f t="shared" si="33"/>
        <v>0</v>
      </c>
      <c r="BI222" s="162">
        <f t="shared" si="34"/>
        <v>0</v>
      </c>
      <c r="BJ222" s="14" t="s">
        <v>83</v>
      </c>
      <c r="BK222" s="162">
        <f t="shared" si="35"/>
        <v>0</v>
      </c>
      <c r="BL222" s="14" t="s">
        <v>207</v>
      </c>
      <c r="BM222" s="161" t="s">
        <v>894</v>
      </c>
    </row>
    <row r="223" spans="1:65" s="2" customFormat="1" ht="24.2" customHeight="1">
      <c r="A223" s="26"/>
      <c r="B223" s="149"/>
      <c r="C223" s="163" t="s">
        <v>472</v>
      </c>
      <c r="D223" s="163" t="s">
        <v>194</v>
      </c>
      <c r="E223" s="164" t="s">
        <v>1117</v>
      </c>
      <c r="F223" s="165" t="s">
        <v>1869</v>
      </c>
      <c r="G223" s="166" t="s">
        <v>1107</v>
      </c>
      <c r="H223" s="167">
        <v>1</v>
      </c>
      <c r="I223" s="168"/>
      <c r="J223" s="168"/>
      <c r="K223" s="169"/>
      <c r="L223" s="170"/>
      <c r="M223" s="171" t="s">
        <v>1</v>
      </c>
      <c r="N223" s="172" t="s">
        <v>37</v>
      </c>
      <c r="O223" s="159">
        <v>0</v>
      </c>
      <c r="P223" s="159">
        <f t="shared" si="27"/>
        <v>0</v>
      </c>
      <c r="Q223" s="159">
        <v>0</v>
      </c>
      <c r="R223" s="159">
        <f t="shared" si="28"/>
        <v>0</v>
      </c>
      <c r="S223" s="159">
        <v>0</v>
      </c>
      <c r="T223" s="160">
        <f t="shared" si="29"/>
        <v>0</v>
      </c>
      <c r="U223" s="26"/>
      <c r="V223" s="26"/>
      <c r="W223" s="26"/>
      <c r="X223" s="26"/>
      <c r="Y223" s="26"/>
      <c r="Z223" s="26"/>
      <c r="AA223" s="26"/>
      <c r="AB223" s="26"/>
      <c r="AC223" s="26"/>
      <c r="AD223" s="26"/>
      <c r="AE223" s="26"/>
      <c r="AR223" s="161" t="s">
        <v>274</v>
      </c>
      <c r="AT223" s="161" t="s">
        <v>194</v>
      </c>
      <c r="AU223" s="161" t="s">
        <v>83</v>
      </c>
      <c r="AY223" s="14" t="s">
        <v>144</v>
      </c>
      <c r="BE223" s="162">
        <f t="shared" si="30"/>
        <v>0</v>
      </c>
      <c r="BF223" s="162">
        <f t="shared" si="31"/>
        <v>0</v>
      </c>
      <c r="BG223" s="162">
        <f t="shared" si="32"/>
        <v>0</v>
      </c>
      <c r="BH223" s="162">
        <f t="shared" si="33"/>
        <v>0</v>
      </c>
      <c r="BI223" s="162">
        <f t="shared" si="34"/>
        <v>0</v>
      </c>
      <c r="BJ223" s="14" t="s">
        <v>83</v>
      </c>
      <c r="BK223" s="162">
        <f t="shared" si="35"/>
        <v>0</v>
      </c>
      <c r="BL223" s="14" t="s">
        <v>207</v>
      </c>
      <c r="BM223" s="161" t="s">
        <v>897</v>
      </c>
    </row>
    <row r="224" spans="1:65" s="2" customFormat="1" ht="24.2" customHeight="1">
      <c r="A224" s="26"/>
      <c r="B224" s="149"/>
      <c r="C224" s="150" t="s">
        <v>480</v>
      </c>
      <c r="D224" s="150" t="s">
        <v>146</v>
      </c>
      <c r="E224" s="151" t="s">
        <v>1118</v>
      </c>
      <c r="F224" s="152" t="s">
        <v>1119</v>
      </c>
      <c r="G224" s="153" t="s">
        <v>264</v>
      </c>
      <c r="H224" s="154">
        <v>1</v>
      </c>
      <c r="I224" s="155"/>
      <c r="J224" s="155"/>
      <c r="K224" s="156"/>
      <c r="L224" s="27"/>
      <c r="M224" s="157" t="s">
        <v>1</v>
      </c>
      <c r="N224" s="158" t="s">
        <v>37</v>
      </c>
      <c r="O224" s="159">
        <v>0</v>
      </c>
      <c r="P224" s="159">
        <f t="shared" si="27"/>
        <v>0</v>
      </c>
      <c r="Q224" s="159">
        <v>0</v>
      </c>
      <c r="R224" s="159">
        <f t="shared" si="28"/>
        <v>0</v>
      </c>
      <c r="S224" s="159">
        <v>0</v>
      </c>
      <c r="T224" s="160">
        <f t="shared" si="29"/>
        <v>0</v>
      </c>
      <c r="U224" s="26"/>
      <c r="V224" s="26"/>
      <c r="W224" s="26"/>
      <c r="X224" s="26"/>
      <c r="Y224" s="26"/>
      <c r="Z224" s="26"/>
      <c r="AA224" s="26"/>
      <c r="AB224" s="26"/>
      <c r="AC224" s="26"/>
      <c r="AD224" s="26"/>
      <c r="AE224" s="26"/>
      <c r="AR224" s="161" t="s">
        <v>207</v>
      </c>
      <c r="AT224" s="161" t="s">
        <v>146</v>
      </c>
      <c r="AU224" s="161" t="s">
        <v>83</v>
      </c>
      <c r="AY224" s="14" t="s">
        <v>144</v>
      </c>
      <c r="BE224" s="162">
        <f t="shared" si="30"/>
        <v>0</v>
      </c>
      <c r="BF224" s="162">
        <f t="shared" si="31"/>
        <v>0</v>
      </c>
      <c r="BG224" s="162">
        <f t="shared" si="32"/>
        <v>0</v>
      </c>
      <c r="BH224" s="162">
        <f t="shared" si="33"/>
        <v>0</v>
      </c>
      <c r="BI224" s="162">
        <f t="shared" si="34"/>
        <v>0</v>
      </c>
      <c r="BJ224" s="14" t="s">
        <v>83</v>
      </c>
      <c r="BK224" s="162">
        <f t="shared" si="35"/>
        <v>0</v>
      </c>
      <c r="BL224" s="14" t="s">
        <v>207</v>
      </c>
      <c r="BM224" s="161" t="s">
        <v>900</v>
      </c>
    </row>
    <row r="225" spans="1:65" s="2" customFormat="1" ht="24.2" customHeight="1">
      <c r="A225" s="26"/>
      <c r="B225" s="149"/>
      <c r="C225" s="163" t="s">
        <v>483</v>
      </c>
      <c r="D225" s="163" t="s">
        <v>194</v>
      </c>
      <c r="E225" s="164" t="s">
        <v>1120</v>
      </c>
      <c r="F225" s="165" t="s">
        <v>1870</v>
      </c>
      <c r="G225" s="166" t="s">
        <v>264</v>
      </c>
      <c r="H225" s="167">
        <v>1</v>
      </c>
      <c r="I225" s="168"/>
      <c r="J225" s="168"/>
      <c r="K225" s="169"/>
      <c r="L225" s="170"/>
      <c r="M225" s="171" t="s">
        <v>1</v>
      </c>
      <c r="N225" s="172" t="s">
        <v>37</v>
      </c>
      <c r="O225" s="159">
        <v>0</v>
      </c>
      <c r="P225" s="159">
        <f t="shared" si="27"/>
        <v>0</v>
      </c>
      <c r="Q225" s="159">
        <v>4.7499999999999999E-3</v>
      </c>
      <c r="R225" s="159">
        <f t="shared" si="28"/>
        <v>4.7499999999999999E-3</v>
      </c>
      <c r="S225" s="159">
        <v>0</v>
      </c>
      <c r="T225" s="160">
        <f t="shared" si="29"/>
        <v>0</v>
      </c>
      <c r="U225" s="26"/>
      <c r="V225" s="26"/>
      <c r="W225" s="26"/>
      <c r="X225" s="26"/>
      <c r="Y225" s="26"/>
      <c r="Z225" s="26"/>
      <c r="AA225" s="26"/>
      <c r="AB225" s="26"/>
      <c r="AC225" s="26"/>
      <c r="AD225" s="26"/>
      <c r="AE225" s="26"/>
      <c r="AR225" s="161" t="s">
        <v>274</v>
      </c>
      <c r="AT225" s="161" t="s">
        <v>194</v>
      </c>
      <c r="AU225" s="161" t="s">
        <v>83</v>
      </c>
      <c r="AY225" s="14" t="s">
        <v>144</v>
      </c>
      <c r="BE225" s="162">
        <f t="shared" si="30"/>
        <v>0</v>
      </c>
      <c r="BF225" s="162">
        <f t="shared" si="31"/>
        <v>0</v>
      </c>
      <c r="BG225" s="162">
        <f t="shared" si="32"/>
        <v>0</v>
      </c>
      <c r="BH225" s="162">
        <f t="shared" si="33"/>
        <v>0</v>
      </c>
      <c r="BI225" s="162">
        <f t="shared" si="34"/>
        <v>0</v>
      </c>
      <c r="BJ225" s="14" t="s">
        <v>83</v>
      </c>
      <c r="BK225" s="162">
        <f t="shared" si="35"/>
        <v>0</v>
      </c>
      <c r="BL225" s="14" t="s">
        <v>207</v>
      </c>
      <c r="BM225" s="161" t="s">
        <v>903</v>
      </c>
    </row>
    <row r="226" spans="1:65" s="2" customFormat="1" ht="37.700000000000003" customHeight="1">
      <c r="A226" s="26"/>
      <c r="B226" s="149"/>
      <c r="C226" s="163" t="s">
        <v>486</v>
      </c>
      <c r="D226" s="163" t="s">
        <v>194</v>
      </c>
      <c r="E226" s="164" t="s">
        <v>1121</v>
      </c>
      <c r="F226" s="165" t="s">
        <v>1871</v>
      </c>
      <c r="G226" s="166" t="s">
        <v>264</v>
      </c>
      <c r="H226" s="167">
        <v>2</v>
      </c>
      <c r="I226" s="168"/>
      <c r="J226" s="168"/>
      <c r="K226" s="169"/>
      <c r="L226" s="170"/>
      <c r="M226" s="171" t="s">
        <v>1</v>
      </c>
      <c r="N226" s="172" t="s">
        <v>37</v>
      </c>
      <c r="O226" s="159">
        <v>0</v>
      </c>
      <c r="P226" s="159">
        <f t="shared" si="27"/>
        <v>0</v>
      </c>
      <c r="Q226" s="159">
        <v>5.9999999999999995E-4</v>
      </c>
      <c r="R226" s="159">
        <f t="shared" si="28"/>
        <v>1.1999999999999999E-3</v>
      </c>
      <c r="S226" s="159">
        <v>0</v>
      </c>
      <c r="T226" s="160">
        <f t="shared" si="29"/>
        <v>0</v>
      </c>
      <c r="U226" s="26"/>
      <c r="V226" s="26"/>
      <c r="W226" s="26"/>
      <c r="X226" s="26"/>
      <c r="Y226" s="26"/>
      <c r="Z226" s="26"/>
      <c r="AA226" s="26"/>
      <c r="AB226" s="26"/>
      <c r="AC226" s="26"/>
      <c r="AD226" s="26"/>
      <c r="AE226" s="26"/>
      <c r="AR226" s="161" t="s">
        <v>274</v>
      </c>
      <c r="AT226" s="161" t="s">
        <v>194</v>
      </c>
      <c r="AU226" s="161" t="s">
        <v>83</v>
      </c>
      <c r="AY226" s="14" t="s">
        <v>144</v>
      </c>
      <c r="BE226" s="162">
        <f t="shared" si="30"/>
        <v>0</v>
      </c>
      <c r="BF226" s="162">
        <f t="shared" si="31"/>
        <v>0</v>
      </c>
      <c r="BG226" s="162">
        <f t="shared" si="32"/>
        <v>0</v>
      </c>
      <c r="BH226" s="162">
        <f t="shared" si="33"/>
        <v>0</v>
      </c>
      <c r="BI226" s="162">
        <f t="shared" si="34"/>
        <v>0</v>
      </c>
      <c r="BJ226" s="14" t="s">
        <v>83</v>
      </c>
      <c r="BK226" s="162">
        <f t="shared" si="35"/>
        <v>0</v>
      </c>
      <c r="BL226" s="14" t="s">
        <v>207</v>
      </c>
      <c r="BM226" s="161" t="s">
        <v>908</v>
      </c>
    </row>
    <row r="227" spans="1:65" s="2" customFormat="1" ht="39">
      <c r="A227" s="26"/>
      <c r="B227" s="27"/>
      <c r="C227" s="26"/>
      <c r="D227" s="177" t="s">
        <v>663</v>
      </c>
      <c r="E227" s="26"/>
      <c r="F227" s="178" t="s">
        <v>1122</v>
      </c>
      <c r="G227" s="26"/>
      <c r="H227" s="26"/>
      <c r="I227" s="26"/>
      <c r="J227" s="26"/>
      <c r="K227" s="26"/>
      <c r="L227" s="27"/>
      <c r="M227" s="179"/>
      <c r="N227" s="180"/>
      <c r="O227" s="55"/>
      <c r="P227" s="55"/>
      <c r="Q227" s="55"/>
      <c r="R227" s="55"/>
      <c r="S227" s="55"/>
      <c r="T227" s="56"/>
      <c r="U227" s="26"/>
      <c r="V227" s="26"/>
      <c r="W227" s="26"/>
      <c r="X227" s="26"/>
      <c r="Y227" s="26"/>
      <c r="Z227" s="26"/>
      <c r="AA227" s="26"/>
      <c r="AB227" s="26"/>
      <c r="AC227" s="26"/>
      <c r="AD227" s="26"/>
      <c r="AE227" s="26"/>
      <c r="AT227" s="14" t="s">
        <v>663</v>
      </c>
      <c r="AU227" s="14" t="s">
        <v>83</v>
      </c>
    </row>
    <row r="228" spans="1:65" s="2" customFormat="1" ht="37.700000000000003" customHeight="1">
      <c r="A228" s="26"/>
      <c r="B228" s="149"/>
      <c r="C228" s="150" t="s">
        <v>493</v>
      </c>
      <c r="D228" s="150" t="s">
        <v>146</v>
      </c>
      <c r="E228" s="151" t="s">
        <v>1123</v>
      </c>
      <c r="F228" s="152" t="s">
        <v>1124</v>
      </c>
      <c r="G228" s="153" t="s">
        <v>264</v>
      </c>
      <c r="H228" s="154">
        <v>1</v>
      </c>
      <c r="I228" s="155"/>
      <c r="J228" s="155"/>
      <c r="K228" s="156"/>
      <c r="L228" s="181"/>
      <c r="M228" s="182"/>
      <c r="N228" s="183"/>
      <c r="O228" s="184"/>
      <c r="P228" s="184"/>
      <c r="Q228" s="184"/>
      <c r="R228" s="184"/>
      <c r="S228" s="184"/>
      <c r="T228" s="185"/>
      <c r="U228" s="186"/>
      <c r="V228" s="186"/>
      <c r="W228" s="186"/>
      <c r="X228" s="268"/>
      <c r="Y228" s="268"/>
      <c r="Z228" s="268"/>
      <c r="AA228" s="26"/>
      <c r="AB228" s="26"/>
      <c r="AC228" s="26"/>
      <c r="AD228" s="26"/>
      <c r="AE228" s="26"/>
      <c r="AR228" s="161" t="s">
        <v>207</v>
      </c>
      <c r="AT228" s="161" t="s">
        <v>146</v>
      </c>
      <c r="AU228" s="161" t="s">
        <v>83</v>
      </c>
      <c r="AY228" s="14" t="s">
        <v>144</v>
      </c>
      <c r="BE228" s="162">
        <f t="shared" ref="BE228:BE240" si="36">IF(N228="základná",J228,0)</f>
        <v>0</v>
      </c>
      <c r="BF228" s="162">
        <f t="shared" ref="BF228:BF240" si="37">IF(N228="znížená",J228,0)</f>
        <v>0</v>
      </c>
      <c r="BG228" s="162">
        <f t="shared" ref="BG228:BG240" si="38">IF(N228="zákl. prenesená",J228,0)</f>
        <v>0</v>
      </c>
      <c r="BH228" s="162">
        <f t="shared" ref="BH228:BH240" si="39">IF(N228="zníž. prenesená",J228,0)</f>
        <v>0</v>
      </c>
      <c r="BI228" s="162">
        <f t="shared" ref="BI228:BI240" si="40">IF(N228="nulová",J228,0)</f>
        <v>0</v>
      </c>
      <c r="BJ228" s="14" t="s">
        <v>83</v>
      </c>
      <c r="BK228" s="162">
        <f t="shared" ref="BK228:BK240" si="41">ROUND(I228*H228,2)</f>
        <v>0</v>
      </c>
      <c r="BL228" s="14" t="s">
        <v>207</v>
      </c>
      <c r="BM228" s="161" t="s">
        <v>911</v>
      </c>
    </row>
    <row r="229" spans="1:65" s="2" customFormat="1" ht="33" customHeight="1">
      <c r="A229" s="26"/>
      <c r="B229" s="149"/>
      <c r="C229" s="150" t="s">
        <v>497</v>
      </c>
      <c r="D229" s="150" t="s">
        <v>146</v>
      </c>
      <c r="E229" s="151" t="s">
        <v>1125</v>
      </c>
      <c r="F229" s="152" t="s">
        <v>1126</v>
      </c>
      <c r="G229" s="153" t="s">
        <v>264</v>
      </c>
      <c r="H229" s="154">
        <v>1</v>
      </c>
      <c r="I229" s="155"/>
      <c r="J229" s="155"/>
      <c r="K229" s="156"/>
      <c r="L229" s="181"/>
      <c r="M229" s="182" t="s">
        <v>1</v>
      </c>
      <c r="N229" s="183" t="s">
        <v>37</v>
      </c>
      <c r="O229" s="184">
        <v>0</v>
      </c>
      <c r="P229" s="184">
        <f t="shared" ref="P229:P240" si="42">O229*H229</f>
        <v>0</v>
      </c>
      <c r="Q229" s="184">
        <v>2.0000000000000002E-5</v>
      </c>
      <c r="R229" s="184">
        <f t="shared" ref="R229:R240" si="43">Q229*H229</f>
        <v>2.0000000000000002E-5</v>
      </c>
      <c r="S229" s="184">
        <v>0</v>
      </c>
      <c r="T229" s="185">
        <f t="shared" ref="T229:T240" si="44">S229*H229</f>
        <v>0</v>
      </c>
      <c r="U229" s="186"/>
      <c r="V229" s="186"/>
      <c r="W229" s="186"/>
      <c r="X229" s="268"/>
      <c r="Y229" s="268"/>
      <c r="Z229" s="268"/>
      <c r="AA229" s="26"/>
      <c r="AB229" s="26"/>
      <c r="AC229" s="26"/>
      <c r="AD229" s="26"/>
      <c r="AE229" s="26"/>
      <c r="AR229" s="161" t="s">
        <v>207</v>
      </c>
      <c r="AT229" s="161" t="s">
        <v>146</v>
      </c>
      <c r="AU229" s="161" t="s">
        <v>83</v>
      </c>
      <c r="AY229" s="14" t="s">
        <v>144</v>
      </c>
      <c r="BE229" s="162">
        <f t="shared" si="36"/>
        <v>0</v>
      </c>
      <c r="BF229" s="162">
        <f t="shared" si="37"/>
        <v>0</v>
      </c>
      <c r="BG229" s="162">
        <f t="shared" si="38"/>
        <v>0</v>
      </c>
      <c r="BH229" s="162">
        <f t="shared" si="39"/>
        <v>0</v>
      </c>
      <c r="BI229" s="162">
        <f t="shared" si="40"/>
        <v>0</v>
      </c>
      <c r="BJ229" s="14" t="s">
        <v>83</v>
      </c>
      <c r="BK229" s="162">
        <f t="shared" si="41"/>
        <v>0</v>
      </c>
      <c r="BL229" s="14" t="s">
        <v>207</v>
      </c>
      <c r="BM229" s="161" t="s">
        <v>914</v>
      </c>
    </row>
    <row r="230" spans="1:65" s="2" customFormat="1" ht="24.2" customHeight="1">
      <c r="A230" s="26"/>
      <c r="B230" s="149"/>
      <c r="C230" s="163" t="s">
        <v>501</v>
      </c>
      <c r="D230" s="163" t="s">
        <v>194</v>
      </c>
      <c r="E230" s="164" t="s">
        <v>1127</v>
      </c>
      <c r="F230" s="165" t="s">
        <v>1872</v>
      </c>
      <c r="G230" s="166" t="s">
        <v>264</v>
      </c>
      <c r="H230" s="167">
        <v>1</v>
      </c>
      <c r="I230" s="168"/>
      <c r="J230" s="168"/>
      <c r="K230" s="169"/>
      <c r="L230" s="170"/>
      <c r="M230" s="171" t="s">
        <v>1</v>
      </c>
      <c r="N230" s="172" t="s">
        <v>37</v>
      </c>
      <c r="O230" s="159">
        <v>0</v>
      </c>
      <c r="P230" s="159">
        <f t="shared" si="42"/>
        <v>0</v>
      </c>
      <c r="Q230" s="159">
        <v>0</v>
      </c>
      <c r="R230" s="159">
        <f t="shared" si="43"/>
        <v>0</v>
      </c>
      <c r="S230" s="159">
        <v>0</v>
      </c>
      <c r="T230" s="160">
        <f t="shared" si="44"/>
        <v>0</v>
      </c>
      <c r="U230" s="26"/>
      <c r="V230" s="26"/>
      <c r="W230" s="26"/>
      <c r="X230" s="26"/>
      <c r="Y230" s="26"/>
      <c r="Z230" s="26"/>
      <c r="AA230" s="26"/>
      <c r="AB230" s="26"/>
      <c r="AC230" s="26"/>
      <c r="AD230" s="26"/>
      <c r="AE230" s="26"/>
      <c r="AR230" s="161" t="s">
        <v>274</v>
      </c>
      <c r="AT230" s="161" t="s">
        <v>194</v>
      </c>
      <c r="AU230" s="161" t="s">
        <v>83</v>
      </c>
      <c r="AY230" s="14" t="s">
        <v>144</v>
      </c>
      <c r="BE230" s="162">
        <f t="shared" si="36"/>
        <v>0</v>
      </c>
      <c r="BF230" s="162">
        <f t="shared" si="37"/>
        <v>0</v>
      </c>
      <c r="BG230" s="162">
        <f t="shared" si="38"/>
        <v>0</v>
      </c>
      <c r="BH230" s="162">
        <f t="shared" si="39"/>
        <v>0</v>
      </c>
      <c r="BI230" s="162">
        <f t="shared" si="40"/>
        <v>0</v>
      </c>
      <c r="BJ230" s="14" t="s">
        <v>83</v>
      </c>
      <c r="BK230" s="162">
        <f t="shared" si="41"/>
        <v>0</v>
      </c>
      <c r="BL230" s="14" t="s">
        <v>207</v>
      </c>
      <c r="BM230" s="161" t="s">
        <v>917</v>
      </c>
    </row>
    <row r="231" spans="1:65" s="2" customFormat="1" ht="24.2" customHeight="1">
      <c r="A231" s="26"/>
      <c r="B231" s="149"/>
      <c r="C231" s="150" t="s">
        <v>507</v>
      </c>
      <c r="D231" s="150" t="s">
        <v>146</v>
      </c>
      <c r="E231" s="151" t="s">
        <v>1128</v>
      </c>
      <c r="F231" s="152" t="s">
        <v>1841</v>
      </c>
      <c r="G231" s="153" t="s">
        <v>264</v>
      </c>
      <c r="H231" s="154">
        <v>1</v>
      </c>
      <c r="I231" s="155"/>
      <c r="J231" s="155"/>
      <c r="K231" s="156"/>
      <c r="L231" s="27"/>
      <c r="M231" s="157" t="s">
        <v>1</v>
      </c>
      <c r="N231" s="158" t="s">
        <v>37</v>
      </c>
      <c r="O231" s="159">
        <v>0</v>
      </c>
      <c r="P231" s="159">
        <f t="shared" si="42"/>
        <v>0</v>
      </c>
      <c r="Q231" s="159">
        <v>0</v>
      </c>
      <c r="R231" s="159">
        <f t="shared" si="43"/>
        <v>0</v>
      </c>
      <c r="S231" s="159">
        <v>0</v>
      </c>
      <c r="T231" s="160">
        <f t="shared" si="44"/>
        <v>0</v>
      </c>
      <c r="U231" s="26"/>
      <c r="V231" s="26"/>
      <c r="W231" s="26"/>
      <c r="X231" s="26"/>
      <c r="Y231" s="26"/>
      <c r="Z231" s="26"/>
      <c r="AA231" s="26"/>
      <c r="AB231" s="26"/>
      <c r="AC231" s="26"/>
      <c r="AD231" s="26"/>
      <c r="AE231" s="26"/>
      <c r="AR231" s="161" t="s">
        <v>207</v>
      </c>
      <c r="AT231" s="161" t="s">
        <v>146</v>
      </c>
      <c r="AU231" s="161" t="s">
        <v>83</v>
      </c>
      <c r="AY231" s="14" t="s">
        <v>144</v>
      </c>
      <c r="BE231" s="162">
        <f t="shared" si="36"/>
        <v>0</v>
      </c>
      <c r="BF231" s="162">
        <f t="shared" si="37"/>
        <v>0</v>
      </c>
      <c r="BG231" s="162">
        <f t="shared" si="38"/>
        <v>0</v>
      </c>
      <c r="BH231" s="162">
        <f t="shared" si="39"/>
        <v>0</v>
      </c>
      <c r="BI231" s="162">
        <f t="shared" si="40"/>
        <v>0</v>
      </c>
      <c r="BJ231" s="14" t="s">
        <v>83</v>
      </c>
      <c r="BK231" s="162">
        <f t="shared" si="41"/>
        <v>0</v>
      </c>
      <c r="BL231" s="14" t="s">
        <v>207</v>
      </c>
      <c r="BM231" s="161" t="s">
        <v>920</v>
      </c>
    </row>
    <row r="232" spans="1:65" s="2" customFormat="1" ht="24.2" customHeight="1">
      <c r="A232" s="26"/>
      <c r="B232" s="149"/>
      <c r="C232" s="163" t="s">
        <v>511</v>
      </c>
      <c r="D232" s="163" t="s">
        <v>194</v>
      </c>
      <c r="E232" s="164" t="s">
        <v>1129</v>
      </c>
      <c r="F232" s="165" t="s">
        <v>1873</v>
      </c>
      <c r="G232" s="166" t="s">
        <v>264</v>
      </c>
      <c r="H232" s="167">
        <v>1</v>
      </c>
      <c r="I232" s="168"/>
      <c r="J232" s="168"/>
      <c r="K232" s="169"/>
      <c r="L232" s="170"/>
      <c r="M232" s="171" t="s">
        <v>1</v>
      </c>
      <c r="N232" s="172" t="s">
        <v>37</v>
      </c>
      <c r="O232" s="159">
        <v>0</v>
      </c>
      <c r="P232" s="159">
        <f t="shared" si="42"/>
        <v>0</v>
      </c>
      <c r="Q232" s="159">
        <v>0</v>
      </c>
      <c r="R232" s="159">
        <f t="shared" si="43"/>
        <v>0</v>
      </c>
      <c r="S232" s="159">
        <v>0</v>
      </c>
      <c r="T232" s="160">
        <f t="shared" si="44"/>
        <v>0</v>
      </c>
      <c r="U232" s="26"/>
      <c r="V232" s="26"/>
      <c r="W232" s="26"/>
      <c r="X232" s="26"/>
      <c r="Y232" s="26"/>
      <c r="Z232" s="26"/>
      <c r="AA232" s="26"/>
      <c r="AB232" s="26"/>
      <c r="AC232" s="26"/>
      <c r="AD232" s="26"/>
      <c r="AE232" s="26"/>
      <c r="AR232" s="161" t="s">
        <v>274</v>
      </c>
      <c r="AT232" s="161" t="s">
        <v>194</v>
      </c>
      <c r="AU232" s="161" t="s">
        <v>83</v>
      </c>
      <c r="AY232" s="14" t="s">
        <v>144</v>
      </c>
      <c r="BE232" s="162">
        <f t="shared" si="36"/>
        <v>0</v>
      </c>
      <c r="BF232" s="162">
        <f t="shared" si="37"/>
        <v>0</v>
      </c>
      <c r="BG232" s="162">
        <f t="shared" si="38"/>
        <v>0</v>
      </c>
      <c r="BH232" s="162">
        <f t="shared" si="39"/>
        <v>0</v>
      </c>
      <c r="BI232" s="162">
        <f t="shared" si="40"/>
        <v>0</v>
      </c>
      <c r="BJ232" s="14" t="s">
        <v>83</v>
      </c>
      <c r="BK232" s="162">
        <f t="shared" si="41"/>
        <v>0</v>
      </c>
      <c r="BL232" s="14" t="s">
        <v>207</v>
      </c>
      <c r="BM232" s="161" t="s">
        <v>923</v>
      </c>
    </row>
    <row r="233" spans="1:65" s="2" customFormat="1" ht="24.2" customHeight="1">
      <c r="A233" s="26"/>
      <c r="B233" s="149"/>
      <c r="C233" s="163" t="s">
        <v>515</v>
      </c>
      <c r="D233" s="163" t="s">
        <v>194</v>
      </c>
      <c r="E233" s="164" t="s">
        <v>1130</v>
      </c>
      <c r="F233" s="165" t="s">
        <v>1874</v>
      </c>
      <c r="G233" s="166" t="s">
        <v>264</v>
      </c>
      <c r="H233" s="167">
        <v>1</v>
      </c>
      <c r="I233" s="168"/>
      <c r="J233" s="168"/>
      <c r="K233" s="169"/>
      <c r="L233" s="170"/>
      <c r="M233" s="171" t="s">
        <v>1</v>
      </c>
      <c r="N233" s="172" t="s">
        <v>37</v>
      </c>
      <c r="O233" s="159">
        <v>0</v>
      </c>
      <c r="P233" s="159">
        <f t="shared" si="42"/>
        <v>0</v>
      </c>
      <c r="Q233" s="159">
        <v>0</v>
      </c>
      <c r="R233" s="159">
        <f t="shared" si="43"/>
        <v>0</v>
      </c>
      <c r="S233" s="159">
        <v>0</v>
      </c>
      <c r="T233" s="160">
        <f t="shared" si="44"/>
        <v>0</v>
      </c>
      <c r="U233" s="26"/>
      <c r="V233" s="26"/>
      <c r="W233" s="26"/>
      <c r="X233" s="26"/>
      <c r="Y233" s="26"/>
      <c r="Z233" s="26"/>
      <c r="AA233" s="26"/>
      <c r="AB233" s="26"/>
      <c r="AC233" s="26"/>
      <c r="AD233" s="26"/>
      <c r="AE233" s="26"/>
      <c r="AR233" s="161" t="s">
        <v>274</v>
      </c>
      <c r="AT233" s="161" t="s">
        <v>194</v>
      </c>
      <c r="AU233" s="161" t="s">
        <v>83</v>
      </c>
      <c r="AY233" s="14" t="s">
        <v>144</v>
      </c>
      <c r="BE233" s="162">
        <f t="shared" si="36"/>
        <v>0</v>
      </c>
      <c r="BF233" s="162">
        <f t="shared" si="37"/>
        <v>0</v>
      </c>
      <c r="BG233" s="162">
        <f t="shared" si="38"/>
        <v>0</v>
      </c>
      <c r="BH233" s="162">
        <f t="shared" si="39"/>
        <v>0</v>
      </c>
      <c r="BI233" s="162">
        <f t="shared" si="40"/>
        <v>0</v>
      </c>
      <c r="BJ233" s="14" t="s">
        <v>83</v>
      </c>
      <c r="BK233" s="162">
        <f t="shared" si="41"/>
        <v>0</v>
      </c>
      <c r="BL233" s="14" t="s">
        <v>207</v>
      </c>
      <c r="BM233" s="161" t="s">
        <v>926</v>
      </c>
    </row>
    <row r="234" spans="1:65" s="2" customFormat="1" ht="21.75" customHeight="1">
      <c r="A234" s="26"/>
      <c r="B234" s="149"/>
      <c r="C234" s="163" t="s">
        <v>521</v>
      </c>
      <c r="D234" s="163" t="s">
        <v>194</v>
      </c>
      <c r="E234" s="164" t="s">
        <v>1131</v>
      </c>
      <c r="F234" s="165" t="s">
        <v>1875</v>
      </c>
      <c r="G234" s="166" t="s">
        <v>264</v>
      </c>
      <c r="H234" s="167">
        <v>1</v>
      </c>
      <c r="I234" s="168"/>
      <c r="J234" s="168"/>
      <c r="K234" s="169"/>
      <c r="L234" s="170"/>
      <c r="M234" s="171" t="s">
        <v>1</v>
      </c>
      <c r="N234" s="172" t="s">
        <v>37</v>
      </c>
      <c r="O234" s="159">
        <v>0</v>
      </c>
      <c r="P234" s="159">
        <f t="shared" si="42"/>
        <v>0</v>
      </c>
      <c r="Q234" s="159">
        <v>0</v>
      </c>
      <c r="R234" s="159">
        <f t="shared" si="43"/>
        <v>0</v>
      </c>
      <c r="S234" s="159">
        <v>0</v>
      </c>
      <c r="T234" s="160">
        <f t="shared" si="44"/>
        <v>0</v>
      </c>
      <c r="U234" s="26"/>
      <c r="V234" s="26"/>
      <c r="W234" s="26"/>
      <c r="X234" s="26"/>
      <c r="Y234" s="26"/>
      <c r="Z234" s="26"/>
      <c r="AA234" s="26"/>
      <c r="AB234" s="26"/>
      <c r="AC234" s="26"/>
      <c r="AD234" s="26"/>
      <c r="AE234" s="26"/>
      <c r="AR234" s="161" t="s">
        <v>274</v>
      </c>
      <c r="AT234" s="161" t="s">
        <v>194</v>
      </c>
      <c r="AU234" s="161" t="s">
        <v>83</v>
      </c>
      <c r="AY234" s="14" t="s">
        <v>144</v>
      </c>
      <c r="BE234" s="162">
        <f t="shared" si="36"/>
        <v>0</v>
      </c>
      <c r="BF234" s="162">
        <f t="shared" si="37"/>
        <v>0</v>
      </c>
      <c r="BG234" s="162">
        <f t="shared" si="38"/>
        <v>0</v>
      </c>
      <c r="BH234" s="162">
        <f t="shared" si="39"/>
        <v>0</v>
      </c>
      <c r="BI234" s="162">
        <f t="shared" si="40"/>
        <v>0</v>
      </c>
      <c r="BJ234" s="14" t="s">
        <v>83</v>
      </c>
      <c r="BK234" s="162">
        <f t="shared" si="41"/>
        <v>0</v>
      </c>
      <c r="BL234" s="14" t="s">
        <v>207</v>
      </c>
      <c r="BM234" s="161" t="s">
        <v>929</v>
      </c>
    </row>
    <row r="235" spans="1:65" s="2" customFormat="1" ht="24.2" customHeight="1">
      <c r="A235" s="26"/>
      <c r="B235" s="149"/>
      <c r="C235" s="163" t="s">
        <v>524</v>
      </c>
      <c r="D235" s="163" t="s">
        <v>194</v>
      </c>
      <c r="E235" s="164" t="s">
        <v>1132</v>
      </c>
      <c r="F235" s="165" t="s">
        <v>1876</v>
      </c>
      <c r="G235" s="166" t="s">
        <v>264</v>
      </c>
      <c r="H235" s="167">
        <v>2</v>
      </c>
      <c r="I235" s="168"/>
      <c r="J235" s="168"/>
      <c r="K235" s="169"/>
      <c r="L235" s="170"/>
      <c r="M235" s="171" t="s">
        <v>1</v>
      </c>
      <c r="N235" s="172" t="s">
        <v>37</v>
      </c>
      <c r="O235" s="159">
        <v>0</v>
      </c>
      <c r="P235" s="159">
        <f t="shared" si="42"/>
        <v>0</v>
      </c>
      <c r="Q235" s="159">
        <v>0</v>
      </c>
      <c r="R235" s="159">
        <f t="shared" si="43"/>
        <v>0</v>
      </c>
      <c r="S235" s="159">
        <v>0</v>
      </c>
      <c r="T235" s="160">
        <f t="shared" si="44"/>
        <v>0</v>
      </c>
      <c r="U235" s="26"/>
      <c r="V235" s="26"/>
      <c r="W235" s="26"/>
      <c r="X235" s="26"/>
      <c r="Y235" s="26"/>
      <c r="Z235" s="26"/>
      <c r="AA235" s="26"/>
      <c r="AB235" s="26"/>
      <c r="AC235" s="26"/>
      <c r="AD235" s="26"/>
      <c r="AE235" s="26"/>
      <c r="AR235" s="161" t="s">
        <v>274</v>
      </c>
      <c r="AT235" s="161" t="s">
        <v>194</v>
      </c>
      <c r="AU235" s="161" t="s">
        <v>83</v>
      </c>
      <c r="AY235" s="14" t="s">
        <v>144</v>
      </c>
      <c r="BE235" s="162">
        <f t="shared" si="36"/>
        <v>0</v>
      </c>
      <c r="BF235" s="162">
        <f t="shared" si="37"/>
        <v>0</v>
      </c>
      <c r="BG235" s="162">
        <f t="shared" si="38"/>
        <v>0</v>
      </c>
      <c r="BH235" s="162">
        <f t="shared" si="39"/>
        <v>0</v>
      </c>
      <c r="BI235" s="162">
        <f t="shared" si="40"/>
        <v>0</v>
      </c>
      <c r="BJ235" s="14" t="s">
        <v>83</v>
      </c>
      <c r="BK235" s="162">
        <f t="shared" si="41"/>
        <v>0</v>
      </c>
      <c r="BL235" s="14" t="s">
        <v>207</v>
      </c>
      <c r="BM235" s="161" t="s">
        <v>932</v>
      </c>
    </row>
    <row r="236" spans="1:65" s="2" customFormat="1" ht="24.2" customHeight="1">
      <c r="A236" s="26"/>
      <c r="B236" s="149"/>
      <c r="C236" s="163" t="s">
        <v>528</v>
      </c>
      <c r="D236" s="163" t="s">
        <v>194</v>
      </c>
      <c r="E236" s="164" t="s">
        <v>1133</v>
      </c>
      <c r="F236" s="165" t="s">
        <v>1877</v>
      </c>
      <c r="G236" s="166" t="s">
        <v>264</v>
      </c>
      <c r="H236" s="167">
        <v>1</v>
      </c>
      <c r="I236" s="168"/>
      <c r="J236" s="168"/>
      <c r="K236" s="169"/>
      <c r="L236" s="170"/>
      <c r="M236" s="171" t="s">
        <v>1</v>
      </c>
      <c r="N236" s="172" t="s">
        <v>37</v>
      </c>
      <c r="O236" s="159">
        <v>0</v>
      </c>
      <c r="P236" s="159">
        <f t="shared" si="42"/>
        <v>0</v>
      </c>
      <c r="Q236" s="159">
        <v>0</v>
      </c>
      <c r="R236" s="159">
        <f t="shared" si="43"/>
        <v>0</v>
      </c>
      <c r="S236" s="159">
        <v>0</v>
      </c>
      <c r="T236" s="160">
        <f t="shared" si="44"/>
        <v>0</v>
      </c>
      <c r="U236" s="26"/>
      <c r="V236" s="26"/>
      <c r="W236" s="26"/>
      <c r="X236" s="26"/>
      <c r="Y236" s="26"/>
      <c r="Z236" s="26"/>
      <c r="AA236" s="26"/>
      <c r="AB236" s="26"/>
      <c r="AC236" s="26"/>
      <c r="AD236" s="26"/>
      <c r="AE236" s="26"/>
      <c r="AR236" s="161" t="s">
        <v>274</v>
      </c>
      <c r="AT236" s="161" t="s">
        <v>194</v>
      </c>
      <c r="AU236" s="161" t="s">
        <v>83</v>
      </c>
      <c r="AY236" s="14" t="s">
        <v>144</v>
      </c>
      <c r="BE236" s="162">
        <f t="shared" si="36"/>
        <v>0</v>
      </c>
      <c r="BF236" s="162">
        <f t="shared" si="37"/>
        <v>0</v>
      </c>
      <c r="BG236" s="162">
        <f t="shared" si="38"/>
        <v>0</v>
      </c>
      <c r="BH236" s="162">
        <f t="shared" si="39"/>
        <v>0</v>
      </c>
      <c r="BI236" s="162">
        <f t="shared" si="40"/>
        <v>0</v>
      </c>
      <c r="BJ236" s="14" t="s">
        <v>83</v>
      </c>
      <c r="BK236" s="162">
        <f t="shared" si="41"/>
        <v>0</v>
      </c>
      <c r="BL236" s="14" t="s">
        <v>207</v>
      </c>
      <c r="BM236" s="161" t="s">
        <v>935</v>
      </c>
    </row>
    <row r="237" spans="1:65" s="2" customFormat="1" ht="16.5" customHeight="1">
      <c r="A237" s="26"/>
      <c r="B237" s="149"/>
      <c r="C237" s="163" t="s">
        <v>532</v>
      </c>
      <c r="D237" s="163" t="s">
        <v>194</v>
      </c>
      <c r="E237" s="164" t="s">
        <v>1134</v>
      </c>
      <c r="F237" s="165" t="s">
        <v>1135</v>
      </c>
      <c r="G237" s="166" t="s">
        <v>264</v>
      </c>
      <c r="H237" s="167">
        <v>50</v>
      </c>
      <c r="I237" s="168"/>
      <c r="J237" s="168"/>
      <c r="K237" s="169"/>
      <c r="L237" s="170"/>
      <c r="M237" s="171" t="s">
        <v>1</v>
      </c>
      <c r="N237" s="172" t="s">
        <v>37</v>
      </c>
      <c r="O237" s="159">
        <v>0</v>
      </c>
      <c r="P237" s="159">
        <f t="shared" si="42"/>
        <v>0</v>
      </c>
      <c r="Q237" s="159">
        <v>0</v>
      </c>
      <c r="R237" s="159">
        <f t="shared" si="43"/>
        <v>0</v>
      </c>
      <c r="S237" s="159">
        <v>0</v>
      </c>
      <c r="T237" s="160">
        <f t="shared" si="44"/>
        <v>0</v>
      </c>
      <c r="U237" s="26"/>
      <c r="V237" s="26"/>
      <c r="W237" s="26"/>
      <c r="X237" s="26"/>
      <c r="Y237" s="26"/>
      <c r="Z237" s="26"/>
      <c r="AA237" s="26"/>
      <c r="AB237" s="26"/>
      <c r="AC237" s="26"/>
      <c r="AD237" s="26"/>
      <c r="AE237" s="26"/>
      <c r="AR237" s="161" t="s">
        <v>274</v>
      </c>
      <c r="AT237" s="161" t="s">
        <v>194</v>
      </c>
      <c r="AU237" s="161" t="s">
        <v>83</v>
      </c>
      <c r="AY237" s="14" t="s">
        <v>144</v>
      </c>
      <c r="BE237" s="162">
        <f t="shared" si="36"/>
        <v>0</v>
      </c>
      <c r="BF237" s="162">
        <f t="shared" si="37"/>
        <v>0</v>
      </c>
      <c r="BG237" s="162">
        <f t="shared" si="38"/>
        <v>0</v>
      </c>
      <c r="BH237" s="162">
        <f t="shared" si="39"/>
        <v>0</v>
      </c>
      <c r="BI237" s="162">
        <f t="shared" si="40"/>
        <v>0</v>
      </c>
      <c r="BJ237" s="14" t="s">
        <v>83</v>
      </c>
      <c r="BK237" s="162">
        <f t="shared" si="41"/>
        <v>0</v>
      </c>
      <c r="BL237" s="14" t="s">
        <v>207</v>
      </c>
      <c r="BM237" s="161" t="s">
        <v>938</v>
      </c>
    </row>
    <row r="238" spans="1:65" s="2" customFormat="1" ht="16.5" customHeight="1">
      <c r="A238" s="26"/>
      <c r="B238" s="149"/>
      <c r="C238" s="163" t="s">
        <v>538</v>
      </c>
      <c r="D238" s="163" t="s">
        <v>194</v>
      </c>
      <c r="E238" s="164" t="s">
        <v>1136</v>
      </c>
      <c r="F238" s="165" t="s">
        <v>1137</v>
      </c>
      <c r="G238" s="166" t="s">
        <v>264</v>
      </c>
      <c r="H238" s="167">
        <v>1</v>
      </c>
      <c r="I238" s="168"/>
      <c r="J238" s="168"/>
      <c r="K238" s="169"/>
      <c r="L238" s="170"/>
      <c r="M238" s="171" t="s">
        <v>1</v>
      </c>
      <c r="N238" s="172" t="s">
        <v>37</v>
      </c>
      <c r="O238" s="159">
        <v>0</v>
      </c>
      <c r="P238" s="159">
        <f t="shared" si="42"/>
        <v>0</v>
      </c>
      <c r="Q238" s="159">
        <v>0</v>
      </c>
      <c r="R238" s="159">
        <f t="shared" si="43"/>
        <v>0</v>
      </c>
      <c r="S238" s="159">
        <v>0</v>
      </c>
      <c r="T238" s="160">
        <f t="shared" si="44"/>
        <v>0</v>
      </c>
      <c r="U238" s="26"/>
      <c r="V238" s="26"/>
      <c r="W238" s="26"/>
      <c r="X238" s="26"/>
      <c r="Y238" s="26"/>
      <c r="Z238" s="26"/>
      <c r="AA238" s="26"/>
      <c r="AB238" s="26"/>
      <c r="AC238" s="26"/>
      <c r="AD238" s="26"/>
      <c r="AE238" s="26"/>
      <c r="AR238" s="161" t="s">
        <v>274</v>
      </c>
      <c r="AT238" s="161" t="s">
        <v>194</v>
      </c>
      <c r="AU238" s="161" t="s">
        <v>83</v>
      </c>
      <c r="AY238" s="14" t="s">
        <v>144</v>
      </c>
      <c r="BE238" s="162">
        <f t="shared" si="36"/>
        <v>0</v>
      </c>
      <c r="BF238" s="162">
        <f t="shared" si="37"/>
        <v>0</v>
      </c>
      <c r="BG238" s="162">
        <f t="shared" si="38"/>
        <v>0</v>
      </c>
      <c r="BH238" s="162">
        <f t="shared" si="39"/>
        <v>0</v>
      </c>
      <c r="BI238" s="162">
        <f t="shared" si="40"/>
        <v>0</v>
      </c>
      <c r="BJ238" s="14" t="s">
        <v>83</v>
      </c>
      <c r="BK238" s="162">
        <f t="shared" si="41"/>
        <v>0</v>
      </c>
      <c r="BL238" s="14" t="s">
        <v>207</v>
      </c>
      <c r="BM238" s="161" t="s">
        <v>941</v>
      </c>
    </row>
    <row r="239" spans="1:65" s="2" customFormat="1" ht="16.5" customHeight="1">
      <c r="A239" s="26"/>
      <c r="B239" s="149"/>
      <c r="C239" s="150" t="s">
        <v>542</v>
      </c>
      <c r="D239" s="150" t="s">
        <v>146</v>
      </c>
      <c r="E239" s="151" t="s">
        <v>1138</v>
      </c>
      <c r="F239" s="152" t="s">
        <v>1139</v>
      </c>
      <c r="G239" s="153" t="s">
        <v>264</v>
      </c>
      <c r="H239" s="154">
        <v>1</v>
      </c>
      <c r="I239" s="155"/>
      <c r="J239" s="155"/>
      <c r="K239" s="156"/>
      <c r="L239" s="27"/>
      <c r="M239" s="157" t="s">
        <v>1</v>
      </c>
      <c r="N239" s="158" t="s">
        <v>37</v>
      </c>
      <c r="O239" s="159">
        <v>0</v>
      </c>
      <c r="P239" s="159">
        <f t="shared" si="42"/>
        <v>0</v>
      </c>
      <c r="Q239" s="159">
        <v>0</v>
      </c>
      <c r="R239" s="159">
        <f t="shared" si="43"/>
        <v>0</v>
      </c>
      <c r="S239" s="159">
        <v>0</v>
      </c>
      <c r="T239" s="160">
        <f t="shared" si="44"/>
        <v>0</v>
      </c>
      <c r="U239" s="26"/>
      <c r="V239" s="26"/>
      <c r="W239" s="26"/>
      <c r="X239" s="26"/>
      <c r="Y239" s="26"/>
      <c r="Z239" s="26"/>
      <c r="AA239" s="26"/>
      <c r="AB239" s="26"/>
      <c r="AC239" s="26"/>
      <c r="AD239" s="26"/>
      <c r="AE239" s="26"/>
      <c r="AR239" s="161" t="s">
        <v>207</v>
      </c>
      <c r="AT239" s="161" t="s">
        <v>146</v>
      </c>
      <c r="AU239" s="161" t="s">
        <v>83</v>
      </c>
      <c r="AY239" s="14" t="s">
        <v>144</v>
      </c>
      <c r="BE239" s="162">
        <f t="shared" si="36"/>
        <v>0</v>
      </c>
      <c r="BF239" s="162">
        <f t="shared" si="37"/>
        <v>0</v>
      </c>
      <c r="BG239" s="162">
        <f t="shared" si="38"/>
        <v>0</v>
      </c>
      <c r="BH239" s="162">
        <f t="shared" si="39"/>
        <v>0</v>
      </c>
      <c r="BI239" s="162">
        <f t="shared" si="40"/>
        <v>0</v>
      </c>
      <c r="BJ239" s="14" t="s">
        <v>83</v>
      </c>
      <c r="BK239" s="162">
        <f t="shared" si="41"/>
        <v>0</v>
      </c>
      <c r="BL239" s="14" t="s">
        <v>207</v>
      </c>
      <c r="BM239" s="161" t="s">
        <v>944</v>
      </c>
    </row>
    <row r="240" spans="1:65" s="2" customFormat="1" ht="21.75" customHeight="1">
      <c r="A240" s="26"/>
      <c r="B240" s="149"/>
      <c r="C240" s="150" t="s">
        <v>546</v>
      </c>
      <c r="D240" s="150" t="s">
        <v>146</v>
      </c>
      <c r="E240" s="151" t="s">
        <v>1140</v>
      </c>
      <c r="F240" s="152" t="s">
        <v>1141</v>
      </c>
      <c r="G240" s="153" t="s">
        <v>489</v>
      </c>
      <c r="H240" s="154"/>
      <c r="I240" s="155">
        <v>1.1000000000000001</v>
      </c>
      <c r="J240" s="155"/>
      <c r="K240" s="156"/>
      <c r="L240" s="27"/>
      <c r="M240" s="157" t="s">
        <v>1</v>
      </c>
      <c r="N240" s="158" t="s">
        <v>37</v>
      </c>
      <c r="O240" s="159">
        <v>0</v>
      </c>
      <c r="P240" s="159">
        <f t="shared" si="42"/>
        <v>0</v>
      </c>
      <c r="Q240" s="159">
        <v>0</v>
      </c>
      <c r="R240" s="159">
        <f t="shared" si="43"/>
        <v>0</v>
      </c>
      <c r="S240" s="159">
        <v>0</v>
      </c>
      <c r="T240" s="160">
        <f t="shared" si="44"/>
        <v>0</v>
      </c>
      <c r="U240" s="26"/>
      <c r="V240" s="26"/>
      <c r="W240" s="26"/>
      <c r="X240" s="26"/>
      <c r="Y240" s="26"/>
      <c r="Z240" s="26"/>
      <c r="AA240" s="26"/>
      <c r="AB240" s="26"/>
      <c r="AC240" s="26"/>
      <c r="AD240" s="26"/>
      <c r="AE240" s="26"/>
      <c r="AR240" s="161" t="s">
        <v>207</v>
      </c>
      <c r="AT240" s="161" t="s">
        <v>146</v>
      </c>
      <c r="AU240" s="161" t="s">
        <v>83</v>
      </c>
      <c r="AY240" s="14" t="s">
        <v>144</v>
      </c>
      <c r="BE240" s="162">
        <f t="shared" si="36"/>
        <v>0</v>
      </c>
      <c r="BF240" s="162">
        <f t="shared" si="37"/>
        <v>0</v>
      </c>
      <c r="BG240" s="162">
        <f t="shared" si="38"/>
        <v>0</v>
      </c>
      <c r="BH240" s="162">
        <f t="shared" si="39"/>
        <v>0</v>
      </c>
      <c r="BI240" s="162">
        <f t="shared" si="40"/>
        <v>0</v>
      </c>
      <c r="BJ240" s="14" t="s">
        <v>83</v>
      </c>
      <c r="BK240" s="162">
        <f t="shared" si="41"/>
        <v>0</v>
      </c>
      <c r="BL240" s="14" t="s">
        <v>207</v>
      </c>
      <c r="BM240" s="161" t="s">
        <v>949</v>
      </c>
    </row>
    <row r="241" spans="1:65" s="12" customFormat="1" ht="22.7" customHeight="1">
      <c r="B241" s="137"/>
      <c r="D241" s="138" t="s">
        <v>70</v>
      </c>
      <c r="E241" s="147" t="s">
        <v>1142</v>
      </c>
      <c r="F241" s="147" t="s">
        <v>1143</v>
      </c>
      <c r="J241" s="148"/>
      <c r="L241" s="137"/>
      <c r="M241" s="141"/>
      <c r="N241" s="142"/>
      <c r="O241" s="142"/>
      <c r="P241" s="143">
        <f>SUM(P242:P273)</f>
        <v>0</v>
      </c>
      <c r="Q241" s="142"/>
      <c r="R241" s="143">
        <f>SUM(R242:R273)</f>
        <v>3.9235799999999998</v>
      </c>
      <c r="S241" s="142"/>
      <c r="T241" s="144">
        <f>SUM(T242:T273)</f>
        <v>0</v>
      </c>
      <c r="AR241" s="138" t="s">
        <v>83</v>
      </c>
      <c r="AT241" s="145" t="s">
        <v>70</v>
      </c>
      <c r="AU241" s="145" t="s">
        <v>78</v>
      </c>
      <c r="AY241" s="138" t="s">
        <v>144</v>
      </c>
      <c r="BK241" s="146">
        <f>SUM(BK242:BK273)</f>
        <v>0</v>
      </c>
    </row>
    <row r="242" spans="1:65" s="2" customFormat="1" ht="24.2" customHeight="1">
      <c r="A242" s="26"/>
      <c r="B242" s="149"/>
      <c r="C242" s="150" t="s">
        <v>550</v>
      </c>
      <c r="D242" s="150" t="s">
        <v>146</v>
      </c>
      <c r="E242" s="151" t="s">
        <v>1144</v>
      </c>
      <c r="F242" s="152" t="s">
        <v>1145</v>
      </c>
      <c r="G242" s="153" t="s">
        <v>328</v>
      </c>
      <c r="H242" s="154">
        <v>1300</v>
      </c>
      <c r="I242" s="155"/>
      <c r="J242" s="155"/>
      <c r="K242" s="156"/>
      <c r="L242" s="27"/>
      <c r="M242" s="157" t="s">
        <v>1</v>
      </c>
      <c r="N242" s="158" t="s">
        <v>37</v>
      </c>
      <c r="O242" s="159">
        <v>0</v>
      </c>
      <c r="P242" s="159">
        <f t="shared" ref="P242:P273" si="45">O242*H242</f>
        <v>0</v>
      </c>
      <c r="Q242" s="159">
        <v>1.0000000000000001E-5</v>
      </c>
      <c r="R242" s="159">
        <f t="shared" ref="R242:R273" si="46">Q242*H242</f>
        <v>1.3000000000000001E-2</v>
      </c>
      <c r="S242" s="159">
        <v>0</v>
      </c>
      <c r="T242" s="160">
        <f t="shared" ref="T242:T273" si="47">S242*H242</f>
        <v>0</v>
      </c>
      <c r="U242" s="26"/>
      <c r="V242" s="26"/>
      <c r="W242" s="26"/>
      <c r="X242" s="26"/>
      <c r="Y242" s="26"/>
      <c r="Z242" s="26"/>
      <c r="AA242" s="26"/>
      <c r="AB242" s="26"/>
      <c r="AC242" s="26"/>
      <c r="AD242" s="26"/>
      <c r="AE242" s="26"/>
      <c r="AR242" s="161" t="s">
        <v>207</v>
      </c>
      <c r="AT242" s="161" t="s">
        <v>146</v>
      </c>
      <c r="AU242" s="161" t="s">
        <v>83</v>
      </c>
      <c r="AY242" s="14" t="s">
        <v>144</v>
      </c>
      <c r="BE242" s="162">
        <f t="shared" ref="BE242:BE273" si="48">IF(N242="základná",J242,0)</f>
        <v>0</v>
      </c>
      <c r="BF242" s="162">
        <f t="shared" ref="BF242:BF273" si="49">IF(N242="znížená",J242,0)</f>
        <v>0</v>
      </c>
      <c r="BG242" s="162">
        <f t="shared" ref="BG242:BG273" si="50">IF(N242="zákl. prenesená",J242,0)</f>
        <v>0</v>
      </c>
      <c r="BH242" s="162">
        <f t="shared" ref="BH242:BH273" si="51">IF(N242="zníž. prenesená",J242,0)</f>
        <v>0</v>
      </c>
      <c r="BI242" s="162">
        <f t="shared" ref="BI242:BI273" si="52">IF(N242="nulová",J242,0)</f>
        <v>0</v>
      </c>
      <c r="BJ242" s="14" t="s">
        <v>83</v>
      </c>
      <c r="BK242" s="162">
        <f t="shared" ref="BK242:BK273" si="53">ROUND(I242*H242,2)</f>
        <v>0</v>
      </c>
      <c r="BL242" s="14" t="s">
        <v>207</v>
      </c>
      <c r="BM242" s="161" t="s">
        <v>952</v>
      </c>
    </row>
    <row r="243" spans="1:65" s="2" customFormat="1" ht="24.2" customHeight="1">
      <c r="A243" s="26"/>
      <c r="B243" s="149"/>
      <c r="C243" s="150" t="s">
        <v>554</v>
      </c>
      <c r="D243" s="150" t="s">
        <v>146</v>
      </c>
      <c r="E243" s="151" t="s">
        <v>1146</v>
      </c>
      <c r="F243" s="152" t="s">
        <v>1147</v>
      </c>
      <c r="G243" s="153" t="s">
        <v>328</v>
      </c>
      <c r="H243" s="154">
        <v>980</v>
      </c>
      <c r="I243" s="155"/>
      <c r="J243" s="155"/>
      <c r="K243" s="156"/>
      <c r="L243" s="27"/>
      <c r="M243" s="157" t="s">
        <v>1</v>
      </c>
      <c r="N243" s="158" t="s">
        <v>37</v>
      </c>
      <c r="O243" s="159">
        <v>0</v>
      </c>
      <c r="P243" s="159">
        <f t="shared" si="45"/>
        <v>0</v>
      </c>
      <c r="Q243" s="159">
        <v>2.0000000000000002E-5</v>
      </c>
      <c r="R243" s="159">
        <f t="shared" si="46"/>
        <v>1.9600000000000003E-2</v>
      </c>
      <c r="S243" s="159">
        <v>0</v>
      </c>
      <c r="T243" s="160">
        <f t="shared" si="47"/>
        <v>0</v>
      </c>
      <c r="U243" s="26"/>
      <c r="V243" s="26"/>
      <c r="W243" s="26"/>
      <c r="X243" s="26"/>
      <c r="Y243" s="26"/>
      <c r="Z243" s="26"/>
      <c r="AA243" s="26"/>
      <c r="AB243" s="26"/>
      <c r="AC243" s="26"/>
      <c r="AD243" s="26"/>
      <c r="AE243" s="26"/>
      <c r="AR243" s="161" t="s">
        <v>207</v>
      </c>
      <c r="AT243" s="161" t="s">
        <v>146</v>
      </c>
      <c r="AU243" s="161" t="s">
        <v>83</v>
      </c>
      <c r="AY243" s="14" t="s">
        <v>144</v>
      </c>
      <c r="BE243" s="162">
        <f t="shared" si="48"/>
        <v>0</v>
      </c>
      <c r="BF243" s="162">
        <f t="shared" si="49"/>
        <v>0</v>
      </c>
      <c r="BG243" s="162">
        <f t="shared" si="50"/>
        <v>0</v>
      </c>
      <c r="BH243" s="162">
        <f t="shared" si="51"/>
        <v>0</v>
      </c>
      <c r="BI243" s="162">
        <f t="shared" si="52"/>
        <v>0</v>
      </c>
      <c r="BJ243" s="14" t="s">
        <v>83</v>
      </c>
      <c r="BK243" s="162">
        <f t="shared" si="53"/>
        <v>0</v>
      </c>
      <c r="BL243" s="14" t="s">
        <v>207</v>
      </c>
      <c r="BM243" s="161" t="s">
        <v>955</v>
      </c>
    </row>
    <row r="244" spans="1:65" s="2" customFormat="1" ht="24.2" customHeight="1">
      <c r="A244" s="26"/>
      <c r="B244" s="149"/>
      <c r="C244" s="150" t="s">
        <v>470</v>
      </c>
      <c r="D244" s="150" t="s">
        <v>146</v>
      </c>
      <c r="E244" s="151" t="s">
        <v>1148</v>
      </c>
      <c r="F244" s="152" t="s">
        <v>1149</v>
      </c>
      <c r="G244" s="153" t="s">
        <v>328</v>
      </c>
      <c r="H244" s="154">
        <v>460</v>
      </c>
      <c r="I244" s="155"/>
      <c r="J244" s="155"/>
      <c r="K244" s="156"/>
      <c r="L244" s="27"/>
      <c r="M244" s="157" t="s">
        <v>1</v>
      </c>
      <c r="N244" s="158" t="s">
        <v>37</v>
      </c>
      <c r="O244" s="159">
        <v>0</v>
      </c>
      <c r="P244" s="159">
        <f t="shared" si="45"/>
        <v>0</v>
      </c>
      <c r="Q244" s="159">
        <v>6.0000000000000002E-5</v>
      </c>
      <c r="R244" s="159">
        <f t="shared" si="46"/>
        <v>2.76E-2</v>
      </c>
      <c r="S244" s="159">
        <v>0</v>
      </c>
      <c r="T244" s="160">
        <f t="shared" si="47"/>
        <v>0</v>
      </c>
      <c r="U244" s="26"/>
      <c r="V244" s="26"/>
      <c r="W244" s="26"/>
      <c r="X244" s="26"/>
      <c r="Y244" s="26"/>
      <c r="Z244" s="26"/>
      <c r="AA244" s="26"/>
      <c r="AB244" s="26"/>
      <c r="AC244" s="26"/>
      <c r="AD244" s="26"/>
      <c r="AE244" s="26"/>
      <c r="AR244" s="161" t="s">
        <v>207</v>
      </c>
      <c r="AT244" s="161" t="s">
        <v>146</v>
      </c>
      <c r="AU244" s="161" t="s">
        <v>83</v>
      </c>
      <c r="AY244" s="14" t="s">
        <v>144</v>
      </c>
      <c r="BE244" s="162">
        <f t="shared" si="48"/>
        <v>0</v>
      </c>
      <c r="BF244" s="162">
        <f t="shared" si="49"/>
        <v>0</v>
      </c>
      <c r="BG244" s="162">
        <f t="shared" si="50"/>
        <v>0</v>
      </c>
      <c r="BH244" s="162">
        <f t="shared" si="51"/>
        <v>0</v>
      </c>
      <c r="BI244" s="162">
        <f t="shared" si="52"/>
        <v>0</v>
      </c>
      <c r="BJ244" s="14" t="s">
        <v>83</v>
      </c>
      <c r="BK244" s="162">
        <f t="shared" si="53"/>
        <v>0</v>
      </c>
      <c r="BL244" s="14" t="s">
        <v>207</v>
      </c>
      <c r="BM244" s="161" t="s">
        <v>958</v>
      </c>
    </row>
    <row r="245" spans="1:65" s="2" customFormat="1" ht="24.2" customHeight="1">
      <c r="A245" s="26"/>
      <c r="B245" s="149"/>
      <c r="C245" s="150" t="s">
        <v>563</v>
      </c>
      <c r="D245" s="150" t="s">
        <v>146</v>
      </c>
      <c r="E245" s="151" t="s">
        <v>1150</v>
      </c>
      <c r="F245" s="152" t="s">
        <v>1151</v>
      </c>
      <c r="G245" s="153" t="s">
        <v>328</v>
      </c>
      <c r="H245" s="154">
        <v>80</v>
      </c>
      <c r="I245" s="155"/>
      <c r="J245" s="155"/>
      <c r="K245" s="156"/>
      <c r="L245" s="27"/>
      <c r="M245" s="157" t="s">
        <v>1</v>
      </c>
      <c r="N245" s="158" t="s">
        <v>37</v>
      </c>
      <c r="O245" s="159">
        <v>0</v>
      </c>
      <c r="P245" s="159">
        <f t="shared" si="45"/>
        <v>0</v>
      </c>
      <c r="Q245" s="159">
        <v>9.0000000000000006E-5</v>
      </c>
      <c r="R245" s="159">
        <f t="shared" si="46"/>
        <v>7.2000000000000007E-3</v>
      </c>
      <c r="S245" s="159">
        <v>0</v>
      </c>
      <c r="T245" s="160">
        <f t="shared" si="47"/>
        <v>0</v>
      </c>
      <c r="U245" s="26"/>
      <c r="V245" s="26"/>
      <c r="W245" s="26"/>
      <c r="X245" s="26"/>
      <c r="Y245" s="26"/>
      <c r="Z245" s="26"/>
      <c r="AA245" s="26"/>
      <c r="AB245" s="26"/>
      <c r="AC245" s="26"/>
      <c r="AD245" s="26"/>
      <c r="AE245" s="26"/>
      <c r="AR245" s="161" t="s">
        <v>207</v>
      </c>
      <c r="AT245" s="161" t="s">
        <v>146</v>
      </c>
      <c r="AU245" s="161" t="s">
        <v>83</v>
      </c>
      <c r="AY245" s="14" t="s">
        <v>144</v>
      </c>
      <c r="BE245" s="162">
        <f t="shared" si="48"/>
        <v>0</v>
      </c>
      <c r="BF245" s="162">
        <f t="shared" si="49"/>
        <v>0</v>
      </c>
      <c r="BG245" s="162">
        <f t="shared" si="50"/>
        <v>0</v>
      </c>
      <c r="BH245" s="162">
        <f t="shared" si="51"/>
        <v>0</v>
      </c>
      <c r="BI245" s="162">
        <f t="shared" si="52"/>
        <v>0</v>
      </c>
      <c r="BJ245" s="14" t="s">
        <v>83</v>
      </c>
      <c r="BK245" s="162">
        <f t="shared" si="53"/>
        <v>0</v>
      </c>
      <c r="BL245" s="14" t="s">
        <v>207</v>
      </c>
      <c r="BM245" s="161" t="s">
        <v>961</v>
      </c>
    </row>
    <row r="246" spans="1:65" s="2" customFormat="1" ht="24.2" customHeight="1">
      <c r="A246" s="26"/>
      <c r="B246" s="149"/>
      <c r="C246" s="150" t="s">
        <v>567</v>
      </c>
      <c r="D246" s="150" t="s">
        <v>146</v>
      </c>
      <c r="E246" s="151" t="s">
        <v>1152</v>
      </c>
      <c r="F246" s="152" t="s">
        <v>1153</v>
      </c>
      <c r="G246" s="153" t="s">
        <v>328</v>
      </c>
      <c r="H246" s="154">
        <v>90</v>
      </c>
      <c r="I246" s="155"/>
      <c r="J246" s="155"/>
      <c r="K246" s="156"/>
      <c r="L246" s="27"/>
      <c r="M246" s="157" t="s">
        <v>1</v>
      </c>
      <c r="N246" s="158" t="s">
        <v>37</v>
      </c>
      <c r="O246" s="159">
        <v>0</v>
      </c>
      <c r="P246" s="159">
        <f t="shared" si="45"/>
        <v>0</v>
      </c>
      <c r="Q246" s="159">
        <v>1E-4</v>
      </c>
      <c r="R246" s="159">
        <f t="shared" si="46"/>
        <v>9.0000000000000011E-3</v>
      </c>
      <c r="S246" s="159">
        <v>0</v>
      </c>
      <c r="T246" s="160">
        <f t="shared" si="47"/>
        <v>0</v>
      </c>
      <c r="U246" s="26"/>
      <c r="V246" s="26"/>
      <c r="W246" s="26"/>
      <c r="X246" s="26"/>
      <c r="Y246" s="26"/>
      <c r="Z246" s="26"/>
      <c r="AA246" s="26"/>
      <c r="AB246" s="26"/>
      <c r="AC246" s="26"/>
      <c r="AD246" s="26"/>
      <c r="AE246" s="26"/>
      <c r="AR246" s="161" t="s">
        <v>207</v>
      </c>
      <c r="AT246" s="161" t="s">
        <v>146</v>
      </c>
      <c r="AU246" s="161" t="s">
        <v>83</v>
      </c>
      <c r="AY246" s="14" t="s">
        <v>144</v>
      </c>
      <c r="BE246" s="162">
        <f t="shared" si="48"/>
        <v>0</v>
      </c>
      <c r="BF246" s="162">
        <f t="shared" si="49"/>
        <v>0</v>
      </c>
      <c r="BG246" s="162">
        <f t="shared" si="50"/>
        <v>0</v>
      </c>
      <c r="BH246" s="162">
        <f t="shared" si="51"/>
        <v>0</v>
      </c>
      <c r="BI246" s="162">
        <f t="shared" si="52"/>
        <v>0</v>
      </c>
      <c r="BJ246" s="14" t="s">
        <v>83</v>
      </c>
      <c r="BK246" s="162">
        <f t="shared" si="53"/>
        <v>0</v>
      </c>
      <c r="BL246" s="14" t="s">
        <v>207</v>
      </c>
      <c r="BM246" s="161" t="s">
        <v>963</v>
      </c>
    </row>
    <row r="247" spans="1:65" s="2" customFormat="1" ht="33" customHeight="1">
      <c r="A247" s="26"/>
      <c r="B247" s="149"/>
      <c r="C247" s="150" t="s">
        <v>571</v>
      </c>
      <c r="D247" s="150" t="s">
        <v>146</v>
      </c>
      <c r="E247" s="151" t="s">
        <v>1154</v>
      </c>
      <c r="F247" s="152" t="s">
        <v>1155</v>
      </c>
      <c r="G247" s="153" t="s">
        <v>197</v>
      </c>
      <c r="H247" s="154">
        <v>8.8149999999999995</v>
      </c>
      <c r="I247" s="155"/>
      <c r="J247" s="155"/>
      <c r="K247" s="156"/>
      <c r="L247" s="27"/>
      <c r="M247" s="157" t="s">
        <v>1</v>
      </c>
      <c r="N247" s="158" t="s">
        <v>37</v>
      </c>
      <c r="O247" s="159">
        <v>0</v>
      </c>
      <c r="P247" s="159">
        <f t="shared" si="45"/>
        <v>0</v>
      </c>
      <c r="Q247" s="159">
        <v>0</v>
      </c>
      <c r="R247" s="159">
        <f t="shared" si="46"/>
        <v>0</v>
      </c>
      <c r="S247" s="159">
        <v>0</v>
      </c>
      <c r="T247" s="160">
        <f t="shared" si="47"/>
        <v>0</v>
      </c>
      <c r="U247" s="26"/>
      <c r="V247" s="26"/>
      <c r="W247" s="26"/>
      <c r="X247" s="26"/>
      <c r="Y247" s="26"/>
      <c r="Z247" s="26"/>
      <c r="AA247" s="26"/>
      <c r="AB247" s="26"/>
      <c r="AC247" s="26"/>
      <c r="AD247" s="26"/>
      <c r="AE247" s="26"/>
      <c r="AR247" s="161" t="s">
        <v>207</v>
      </c>
      <c r="AT247" s="161" t="s">
        <v>146</v>
      </c>
      <c r="AU247" s="161" t="s">
        <v>83</v>
      </c>
      <c r="AY247" s="14" t="s">
        <v>144</v>
      </c>
      <c r="BE247" s="162">
        <f t="shared" si="48"/>
        <v>0</v>
      </c>
      <c r="BF247" s="162">
        <f t="shared" si="49"/>
        <v>0</v>
      </c>
      <c r="BG247" s="162">
        <f t="shared" si="50"/>
        <v>0</v>
      </c>
      <c r="BH247" s="162">
        <f t="shared" si="51"/>
        <v>0</v>
      </c>
      <c r="BI247" s="162">
        <f t="shared" si="52"/>
        <v>0</v>
      </c>
      <c r="BJ247" s="14" t="s">
        <v>83</v>
      </c>
      <c r="BK247" s="162">
        <f t="shared" si="53"/>
        <v>0</v>
      </c>
      <c r="BL247" s="14" t="s">
        <v>207</v>
      </c>
      <c r="BM247" s="161" t="s">
        <v>965</v>
      </c>
    </row>
    <row r="248" spans="1:65" s="2" customFormat="1" ht="24.2" customHeight="1">
      <c r="A248" s="26"/>
      <c r="B248" s="149"/>
      <c r="C248" s="150" t="s">
        <v>575</v>
      </c>
      <c r="D248" s="150" t="s">
        <v>146</v>
      </c>
      <c r="E248" s="151" t="s">
        <v>1156</v>
      </c>
      <c r="F248" s="152" t="s">
        <v>1157</v>
      </c>
      <c r="G248" s="153" t="s">
        <v>328</v>
      </c>
      <c r="H248" s="154">
        <v>6</v>
      </c>
      <c r="I248" s="155"/>
      <c r="J248" s="155"/>
      <c r="K248" s="156"/>
      <c r="L248" s="27"/>
      <c r="M248" s="157" t="s">
        <v>1</v>
      </c>
      <c r="N248" s="158" t="s">
        <v>37</v>
      </c>
      <c r="O248" s="159">
        <v>0</v>
      </c>
      <c r="P248" s="159">
        <f t="shared" si="45"/>
        <v>0</v>
      </c>
      <c r="Q248" s="159">
        <v>2.9099999999999998E-3</v>
      </c>
      <c r="R248" s="159">
        <f t="shared" si="46"/>
        <v>1.746E-2</v>
      </c>
      <c r="S248" s="159">
        <v>0</v>
      </c>
      <c r="T248" s="160">
        <f t="shared" si="47"/>
        <v>0</v>
      </c>
      <c r="U248" s="26"/>
      <c r="V248" s="26"/>
      <c r="W248" s="26"/>
      <c r="X248" s="26"/>
      <c r="Y248" s="26"/>
      <c r="Z248" s="26"/>
      <c r="AA248" s="26"/>
      <c r="AB248" s="26"/>
      <c r="AC248" s="26"/>
      <c r="AD248" s="26"/>
      <c r="AE248" s="26"/>
      <c r="AR248" s="161" t="s">
        <v>207</v>
      </c>
      <c r="AT248" s="161" t="s">
        <v>146</v>
      </c>
      <c r="AU248" s="161" t="s">
        <v>83</v>
      </c>
      <c r="AY248" s="14" t="s">
        <v>144</v>
      </c>
      <c r="BE248" s="162">
        <f t="shared" si="48"/>
        <v>0</v>
      </c>
      <c r="BF248" s="162">
        <f t="shared" si="49"/>
        <v>0</v>
      </c>
      <c r="BG248" s="162">
        <f t="shared" si="50"/>
        <v>0</v>
      </c>
      <c r="BH248" s="162">
        <f t="shared" si="51"/>
        <v>0</v>
      </c>
      <c r="BI248" s="162">
        <f t="shared" si="52"/>
        <v>0</v>
      </c>
      <c r="BJ248" s="14" t="s">
        <v>83</v>
      </c>
      <c r="BK248" s="162">
        <f t="shared" si="53"/>
        <v>0</v>
      </c>
      <c r="BL248" s="14" t="s">
        <v>207</v>
      </c>
      <c r="BM248" s="161" t="s">
        <v>971</v>
      </c>
    </row>
    <row r="249" spans="1:65" s="2" customFormat="1" ht="24.2" customHeight="1">
      <c r="A249" s="26"/>
      <c r="B249" s="149"/>
      <c r="C249" s="150" t="s">
        <v>579</v>
      </c>
      <c r="D249" s="150" t="s">
        <v>146</v>
      </c>
      <c r="E249" s="151" t="s">
        <v>1158</v>
      </c>
      <c r="F249" s="152" t="s">
        <v>1159</v>
      </c>
      <c r="G249" s="153" t="s">
        <v>328</v>
      </c>
      <c r="H249" s="154">
        <v>6</v>
      </c>
      <c r="I249" s="155"/>
      <c r="J249" s="155"/>
      <c r="K249" s="156"/>
      <c r="L249" s="27"/>
      <c r="M249" s="157" t="s">
        <v>1</v>
      </c>
      <c r="N249" s="158" t="s">
        <v>37</v>
      </c>
      <c r="O249" s="159">
        <v>0</v>
      </c>
      <c r="P249" s="159">
        <f t="shared" si="45"/>
        <v>0</v>
      </c>
      <c r="Q249" s="159">
        <v>3.81E-3</v>
      </c>
      <c r="R249" s="159">
        <f t="shared" si="46"/>
        <v>2.2859999999999998E-2</v>
      </c>
      <c r="S249" s="159">
        <v>0</v>
      </c>
      <c r="T249" s="160">
        <f t="shared" si="47"/>
        <v>0</v>
      </c>
      <c r="U249" s="26"/>
      <c r="V249" s="26"/>
      <c r="W249" s="26"/>
      <c r="X249" s="26"/>
      <c r="Y249" s="26"/>
      <c r="Z249" s="26"/>
      <c r="AA249" s="26"/>
      <c r="AB249" s="26"/>
      <c r="AC249" s="26"/>
      <c r="AD249" s="26"/>
      <c r="AE249" s="26"/>
      <c r="AR249" s="161" t="s">
        <v>207</v>
      </c>
      <c r="AT249" s="161" t="s">
        <v>146</v>
      </c>
      <c r="AU249" s="161" t="s">
        <v>83</v>
      </c>
      <c r="AY249" s="14" t="s">
        <v>144</v>
      </c>
      <c r="BE249" s="162">
        <f t="shared" si="48"/>
        <v>0</v>
      </c>
      <c r="BF249" s="162">
        <f t="shared" si="49"/>
        <v>0</v>
      </c>
      <c r="BG249" s="162">
        <f t="shared" si="50"/>
        <v>0</v>
      </c>
      <c r="BH249" s="162">
        <f t="shared" si="51"/>
        <v>0</v>
      </c>
      <c r="BI249" s="162">
        <f t="shared" si="52"/>
        <v>0</v>
      </c>
      <c r="BJ249" s="14" t="s">
        <v>83</v>
      </c>
      <c r="BK249" s="162">
        <f t="shared" si="53"/>
        <v>0</v>
      </c>
      <c r="BL249" s="14" t="s">
        <v>207</v>
      </c>
      <c r="BM249" s="161" t="s">
        <v>974</v>
      </c>
    </row>
    <row r="250" spans="1:65" s="2" customFormat="1" ht="33" customHeight="1">
      <c r="A250" s="26"/>
      <c r="B250" s="149"/>
      <c r="C250" s="150" t="s">
        <v>585</v>
      </c>
      <c r="D250" s="150" t="s">
        <v>146</v>
      </c>
      <c r="E250" s="151" t="s">
        <v>1160</v>
      </c>
      <c r="F250" s="152" t="s">
        <v>1161</v>
      </c>
      <c r="G250" s="153" t="s">
        <v>264</v>
      </c>
      <c r="H250" s="154">
        <v>2</v>
      </c>
      <c r="I250" s="155"/>
      <c r="J250" s="155"/>
      <c r="K250" s="156"/>
      <c r="L250" s="27"/>
      <c r="M250" s="157" t="s">
        <v>1</v>
      </c>
      <c r="N250" s="158" t="s">
        <v>37</v>
      </c>
      <c r="O250" s="159">
        <v>0</v>
      </c>
      <c r="P250" s="159">
        <f t="shared" si="45"/>
        <v>0</v>
      </c>
      <c r="Q250" s="159">
        <v>0</v>
      </c>
      <c r="R250" s="159">
        <f t="shared" si="46"/>
        <v>0</v>
      </c>
      <c r="S250" s="159">
        <v>0</v>
      </c>
      <c r="T250" s="160">
        <f t="shared" si="47"/>
        <v>0</v>
      </c>
      <c r="U250" s="26"/>
      <c r="V250" s="26"/>
      <c r="W250" s="26"/>
      <c r="X250" s="26"/>
      <c r="Y250" s="26"/>
      <c r="Z250" s="26"/>
      <c r="AA250" s="26"/>
      <c r="AB250" s="26"/>
      <c r="AC250" s="26"/>
      <c r="AD250" s="26"/>
      <c r="AE250" s="26"/>
      <c r="AR250" s="161" t="s">
        <v>207</v>
      </c>
      <c r="AT250" s="161" t="s">
        <v>146</v>
      </c>
      <c r="AU250" s="161" t="s">
        <v>83</v>
      </c>
      <c r="AY250" s="14" t="s">
        <v>144</v>
      </c>
      <c r="BE250" s="162">
        <f t="shared" si="48"/>
        <v>0</v>
      </c>
      <c r="BF250" s="162">
        <f t="shared" si="49"/>
        <v>0</v>
      </c>
      <c r="BG250" s="162">
        <f t="shared" si="50"/>
        <v>0</v>
      </c>
      <c r="BH250" s="162">
        <f t="shared" si="51"/>
        <v>0</v>
      </c>
      <c r="BI250" s="162">
        <f t="shared" si="52"/>
        <v>0</v>
      </c>
      <c r="BJ250" s="14" t="s">
        <v>83</v>
      </c>
      <c r="BK250" s="162">
        <f t="shared" si="53"/>
        <v>0</v>
      </c>
      <c r="BL250" s="14" t="s">
        <v>207</v>
      </c>
      <c r="BM250" s="161" t="s">
        <v>977</v>
      </c>
    </row>
    <row r="251" spans="1:65" s="2" customFormat="1" ht="33" customHeight="1">
      <c r="A251" s="26"/>
      <c r="B251" s="149"/>
      <c r="C251" s="150" t="s">
        <v>589</v>
      </c>
      <c r="D251" s="150" t="s">
        <v>146</v>
      </c>
      <c r="E251" s="151" t="s">
        <v>1162</v>
      </c>
      <c r="F251" s="152" t="s">
        <v>1163</v>
      </c>
      <c r="G251" s="153" t="s">
        <v>264</v>
      </c>
      <c r="H251" s="154">
        <v>2</v>
      </c>
      <c r="I251" s="155"/>
      <c r="J251" s="155"/>
      <c r="K251" s="156"/>
      <c r="L251" s="27"/>
      <c r="M251" s="157" t="s">
        <v>1</v>
      </c>
      <c r="N251" s="158" t="s">
        <v>37</v>
      </c>
      <c r="O251" s="159">
        <v>0</v>
      </c>
      <c r="P251" s="159">
        <f t="shared" si="45"/>
        <v>0</v>
      </c>
      <c r="Q251" s="159">
        <v>0</v>
      </c>
      <c r="R251" s="159">
        <f t="shared" si="46"/>
        <v>0</v>
      </c>
      <c r="S251" s="159">
        <v>0</v>
      </c>
      <c r="T251" s="160">
        <f t="shared" si="47"/>
        <v>0</v>
      </c>
      <c r="U251" s="26"/>
      <c r="V251" s="26"/>
      <c r="W251" s="26"/>
      <c r="X251" s="26"/>
      <c r="Y251" s="26"/>
      <c r="Z251" s="26"/>
      <c r="AA251" s="26"/>
      <c r="AB251" s="26"/>
      <c r="AC251" s="26"/>
      <c r="AD251" s="26"/>
      <c r="AE251" s="26"/>
      <c r="AR251" s="161" t="s">
        <v>207</v>
      </c>
      <c r="AT251" s="161" t="s">
        <v>146</v>
      </c>
      <c r="AU251" s="161" t="s">
        <v>83</v>
      </c>
      <c r="AY251" s="14" t="s">
        <v>144</v>
      </c>
      <c r="BE251" s="162">
        <f t="shared" si="48"/>
        <v>0</v>
      </c>
      <c r="BF251" s="162">
        <f t="shared" si="49"/>
        <v>0</v>
      </c>
      <c r="BG251" s="162">
        <f t="shared" si="50"/>
        <v>0</v>
      </c>
      <c r="BH251" s="162">
        <f t="shared" si="51"/>
        <v>0</v>
      </c>
      <c r="BI251" s="162">
        <f t="shared" si="52"/>
        <v>0</v>
      </c>
      <c r="BJ251" s="14" t="s">
        <v>83</v>
      </c>
      <c r="BK251" s="162">
        <f t="shared" si="53"/>
        <v>0</v>
      </c>
      <c r="BL251" s="14" t="s">
        <v>207</v>
      </c>
      <c r="BM251" s="161" t="s">
        <v>1164</v>
      </c>
    </row>
    <row r="252" spans="1:65" s="2" customFormat="1" ht="24.2" customHeight="1">
      <c r="A252" s="26"/>
      <c r="B252" s="149"/>
      <c r="C252" s="150" t="s">
        <v>592</v>
      </c>
      <c r="D252" s="150" t="s">
        <v>146</v>
      </c>
      <c r="E252" s="151" t="s">
        <v>1165</v>
      </c>
      <c r="F252" s="152" t="s">
        <v>1166</v>
      </c>
      <c r="G252" s="153" t="s">
        <v>328</v>
      </c>
      <c r="H252" s="154">
        <v>12</v>
      </c>
      <c r="I252" s="155"/>
      <c r="J252" s="155"/>
      <c r="K252" s="156"/>
      <c r="L252" s="27"/>
      <c r="M252" s="157" t="s">
        <v>1</v>
      </c>
      <c r="N252" s="158" t="s">
        <v>37</v>
      </c>
      <c r="O252" s="159">
        <v>0</v>
      </c>
      <c r="P252" s="159">
        <f t="shared" si="45"/>
        <v>0</v>
      </c>
      <c r="Q252" s="159">
        <v>1.0319999999999999E-2</v>
      </c>
      <c r="R252" s="159">
        <f t="shared" si="46"/>
        <v>0.12383999999999999</v>
      </c>
      <c r="S252" s="159">
        <v>0</v>
      </c>
      <c r="T252" s="160">
        <f t="shared" si="47"/>
        <v>0</v>
      </c>
      <c r="U252" s="26"/>
      <c r="V252" s="26"/>
      <c r="W252" s="26"/>
      <c r="X252" s="26"/>
      <c r="Y252" s="26"/>
      <c r="Z252" s="26"/>
      <c r="AA252" s="26"/>
      <c r="AB252" s="26"/>
      <c r="AC252" s="26"/>
      <c r="AD252" s="26"/>
      <c r="AE252" s="26"/>
      <c r="AR252" s="161" t="s">
        <v>207</v>
      </c>
      <c r="AT252" s="161" t="s">
        <v>146</v>
      </c>
      <c r="AU252" s="161" t="s">
        <v>83</v>
      </c>
      <c r="AY252" s="14" t="s">
        <v>144</v>
      </c>
      <c r="BE252" s="162">
        <f t="shared" si="48"/>
        <v>0</v>
      </c>
      <c r="BF252" s="162">
        <f t="shared" si="49"/>
        <v>0</v>
      </c>
      <c r="BG252" s="162">
        <f t="shared" si="50"/>
        <v>0</v>
      </c>
      <c r="BH252" s="162">
        <f t="shared" si="51"/>
        <v>0</v>
      </c>
      <c r="BI252" s="162">
        <f t="shared" si="52"/>
        <v>0</v>
      </c>
      <c r="BJ252" s="14" t="s">
        <v>83</v>
      </c>
      <c r="BK252" s="162">
        <f t="shared" si="53"/>
        <v>0</v>
      </c>
      <c r="BL252" s="14" t="s">
        <v>207</v>
      </c>
      <c r="BM252" s="161" t="s">
        <v>1167</v>
      </c>
    </row>
    <row r="253" spans="1:65" s="2" customFormat="1" ht="24.2" customHeight="1">
      <c r="A253" s="26"/>
      <c r="B253" s="149"/>
      <c r="C253" s="150" t="s">
        <v>596</v>
      </c>
      <c r="D253" s="150" t="s">
        <v>146</v>
      </c>
      <c r="E253" s="151" t="s">
        <v>1168</v>
      </c>
      <c r="F253" s="152" t="s">
        <v>1169</v>
      </c>
      <c r="G253" s="153" t="s">
        <v>264</v>
      </c>
      <c r="H253" s="154">
        <v>4</v>
      </c>
      <c r="I253" s="155"/>
      <c r="J253" s="155"/>
      <c r="K253" s="156"/>
      <c r="L253" s="27"/>
      <c r="M253" s="157" t="s">
        <v>1</v>
      </c>
      <c r="N253" s="158" t="s">
        <v>37</v>
      </c>
      <c r="O253" s="159">
        <v>0</v>
      </c>
      <c r="P253" s="159">
        <f t="shared" si="45"/>
        <v>0</v>
      </c>
      <c r="Q253" s="159">
        <v>0</v>
      </c>
      <c r="R253" s="159">
        <f t="shared" si="46"/>
        <v>0</v>
      </c>
      <c r="S253" s="159">
        <v>0</v>
      </c>
      <c r="T253" s="160">
        <f t="shared" si="47"/>
        <v>0</v>
      </c>
      <c r="U253" s="26"/>
      <c r="V253" s="26"/>
      <c r="W253" s="26"/>
      <c r="X253" s="26"/>
      <c r="Y253" s="26"/>
      <c r="Z253" s="26"/>
      <c r="AA253" s="26"/>
      <c r="AB253" s="26"/>
      <c r="AC253" s="26"/>
      <c r="AD253" s="26"/>
      <c r="AE253" s="26"/>
      <c r="AR253" s="161" t="s">
        <v>207</v>
      </c>
      <c r="AT253" s="161" t="s">
        <v>146</v>
      </c>
      <c r="AU253" s="161" t="s">
        <v>83</v>
      </c>
      <c r="AY253" s="14" t="s">
        <v>144</v>
      </c>
      <c r="BE253" s="162">
        <f t="shared" si="48"/>
        <v>0</v>
      </c>
      <c r="BF253" s="162">
        <f t="shared" si="49"/>
        <v>0</v>
      </c>
      <c r="BG253" s="162">
        <f t="shared" si="50"/>
        <v>0</v>
      </c>
      <c r="BH253" s="162">
        <f t="shared" si="51"/>
        <v>0</v>
      </c>
      <c r="BI253" s="162">
        <f t="shared" si="52"/>
        <v>0</v>
      </c>
      <c r="BJ253" s="14" t="s">
        <v>83</v>
      </c>
      <c r="BK253" s="162">
        <f t="shared" si="53"/>
        <v>0</v>
      </c>
      <c r="BL253" s="14" t="s">
        <v>207</v>
      </c>
      <c r="BM253" s="161" t="s">
        <v>1170</v>
      </c>
    </row>
    <row r="254" spans="1:65" s="2" customFormat="1" ht="24.2" customHeight="1">
      <c r="A254" s="26"/>
      <c r="B254" s="149"/>
      <c r="C254" s="150" t="s">
        <v>599</v>
      </c>
      <c r="D254" s="150" t="s">
        <v>146</v>
      </c>
      <c r="E254" s="151" t="s">
        <v>1171</v>
      </c>
      <c r="F254" s="152" t="s">
        <v>1172</v>
      </c>
      <c r="G254" s="153" t="s">
        <v>328</v>
      </c>
      <c r="H254" s="154">
        <v>830</v>
      </c>
      <c r="I254" s="155"/>
      <c r="J254" s="155"/>
      <c r="K254" s="156"/>
      <c r="L254" s="27"/>
      <c r="M254" s="157" t="s">
        <v>1</v>
      </c>
      <c r="N254" s="158" t="s">
        <v>37</v>
      </c>
      <c r="O254" s="159">
        <v>0</v>
      </c>
      <c r="P254" s="159">
        <f t="shared" si="45"/>
        <v>0</v>
      </c>
      <c r="Q254" s="159">
        <v>6.9999999999999999E-4</v>
      </c>
      <c r="R254" s="159">
        <f t="shared" si="46"/>
        <v>0.58099999999999996</v>
      </c>
      <c r="S254" s="159">
        <v>0</v>
      </c>
      <c r="T254" s="160">
        <f t="shared" si="47"/>
        <v>0</v>
      </c>
      <c r="U254" s="26"/>
      <c r="V254" s="26"/>
      <c r="W254" s="26"/>
      <c r="X254" s="26"/>
      <c r="Y254" s="26"/>
      <c r="Z254" s="26"/>
      <c r="AA254" s="26"/>
      <c r="AB254" s="26"/>
      <c r="AC254" s="26"/>
      <c r="AD254" s="26"/>
      <c r="AE254" s="26"/>
      <c r="AR254" s="161" t="s">
        <v>207</v>
      </c>
      <c r="AT254" s="161" t="s">
        <v>146</v>
      </c>
      <c r="AU254" s="161" t="s">
        <v>83</v>
      </c>
      <c r="AY254" s="14" t="s">
        <v>144</v>
      </c>
      <c r="BE254" s="162">
        <f t="shared" si="48"/>
        <v>0</v>
      </c>
      <c r="BF254" s="162">
        <f t="shared" si="49"/>
        <v>0</v>
      </c>
      <c r="BG254" s="162">
        <f t="shared" si="50"/>
        <v>0</v>
      </c>
      <c r="BH254" s="162">
        <f t="shared" si="51"/>
        <v>0</v>
      </c>
      <c r="BI254" s="162">
        <f t="shared" si="52"/>
        <v>0</v>
      </c>
      <c r="BJ254" s="14" t="s">
        <v>83</v>
      </c>
      <c r="BK254" s="162">
        <f t="shared" si="53"/>
        <v>0</v>
      </c>
      <c r="BL254" s="14" t="s">
        <v>207</v>
      </c>
      <c r="BM254" s="161" t="s">
        <v>1173</v>
      </c>
    </row>
    <row r="255" spans="1:65" s="2" customFormat="1" ht="21.75" customHeight="1">
      <c r="A255" s="26"/>
      <c r="B255" s="149"/>
      <c r="C255" s="150" t="s">
        <v>605</v>
      </c>
      <c r="D255" s="150" t="s">
        <v>146</v>
      </c>
      <c r="E255" s="151" t="s">
        <v>1174</v>
      </c>
      <c r="F255" s="152" t="s">
        <v>1175</v>
      </c>
      <c r="G255" s="153" t="s">
        <v>328</v>
      </c>
      <c r="H255" s="154">
        <v>390</v>
      </c>
      <c r="I255" s="155"/>
      <c r="J255" s="155"/>
      <c r="K255" s="156"/>
      <c r="L255" s="27"/>
      <c r="M255" s="157" t="s">
        <v>1</v>
      </c>
      <c r="N255" s="158" t="s">
        <v>37</v>
      </c>
      <c r="O255" s="159">
        <v>0</v>
      </c>
      <c r="P255" s="159">
        <f t="shared" si="45"/>
        <v>0</v>
      </c>
      <c r="Q255" s="159">
        <v>8.1999999999999998E-4</v>
      </c>
      <c r="R255" s="159">
        <f t="shared" si="46"/>
        <v>0.31979999999999997</v>
      </c>
      <c r="S255" s="159">
        <v>0</v>
      </c>
      <c r="T255" s="160">
        <f t="shared" si="47"/>
        <v>0</v>
      </c>
      <c r="U255" s="26"/>
      <c r="V255" s="26"/>
      <c r="W255" s="26"/>
      <c r="X255" s="26"/>
      <c r="Y255" s="26"/>
      <c r="Z255" s="26"/>
      <c r="AA255" s="26"/>
      <c r="AB255" s="26"/>
      <c r="AC255" s="26"/>
      <c r="AD255" s="26"/>
      <c r="AE255" s="26"/>
      <c r="AR255" s="161" t="s">
        <v>207</v>
      </c>
      <c r="AT255" s="161" t="s">
        <v>146</v>
      </c>
      <c r="AU255" s="161" t="s">
        <v>83</v>
      </c>
      <c r="AY255" s="14" t="s">
        <v>144</v>
      </c>
      <c r="BE255" s="162">
        <f t="shared" si="48"/>
        <v>0</v>
      </c>
      <c r="BF255" s="162">
        <f t="shared" si="49"/>
        <v>0</v>
      </c>
      <c r="BG255" s="162">
        <f t="shared" si="50"/>
        <v>0</v>
      </c>
      <c r="BH255" s="162">
        <f t="shared" si="51"/>
        <v>0</v>
      </c>
      <c r="BI255" s="162">
        <f t="shared" si="52"/>
        <v>0</v>
      </c>
      <c r="BJ255" s="14" t="s">
        <v>83</v>
      </c>
      <c r="BK255" s="162">
        <f t="shared" si="53"/>
        <v>0</v>
      </c>
      <c r="BL255" s="14" t="s">
        <v>207</v>
      </c>
      <c r="BM255" s="161" t="s">
        <v>1176</v>
      </c>
    </row>
    <row r="256" spans="1:65" s="2" customFormat="1" ht="21.75" customHeight="1">
      <c r="A256" s="26"/>
      <c r="B256" s="149"/>
      <c r="C256" s="150" t="s">
        <v>608</v>
      </c>
      <c r="D256" s="150" t="s">
        <v>146</v>
      </c>
      <c r="E256" s="151" t="s">
        <v>1177</v>
      </c>
      <c r="F256" s="152" t="s">
        <v>1178</v>
      </c>
      <c r="G256" s="153" t="s">
        <v>328</v>
      </c>
      <c r="H256" s="154">
        <v>320</v>
      </c>
      <c r="I256" s="155"/>
      <c r="J256" s="155"/>
      <c r="K256" s="156"/>
      <c r="L256" s="27"/>
      <c r="M256" s="157" t="s">
        <v>1</v>
      </c>
      <c r="N256" s="158" t="s">
        <v>37</v>
      </c>
      <c r="O256" s="159">
        <v>0</v>
      </c>
      <c r="P256" s="159">
        <f t="shared" si="45"/>
        <v>0</v>
      </c>
      <c r="Q256" s="159">
        <v>1.1800000000000001E-3</v>
      </c>
      <c r="R256" s="159">
        <f t="shared" si="46"/>
        <v>0.37760000000000005</v>
      </c>
      <c r="S256" s="159">
        <v>0</v>
      </c>
      <c r="T256" s="160">
        <f t="shared" si="47"/>
        <v>0</v>
      </c>
      <c r="U256" s="26"/>
      <c r="V256" s="26"/>
      <c r="W256" s="26"/>
      <c r="X256" s="26"/>
      <c r="Y256" s="26"/>
      <c r="Z256" s="26"/>
      <c r="AA256" s="26"/>
      <c r="AB256" s="26"/>
      <c r="AC256" s="26"/>
      <c r="AD256" s="26"/>
      <c r="AE256" s="26"/>
      <c r="AR256" s="161" t="s">
        <v>207</v>
      </c>
      <c r="AT256" s="161" t="s">
        <v>146</v>
      </c>
      <c r="AU256" s="161" t="s">
        <v>83</v>
      </c>
      <c r="AY256" s="14" t="s">
        <v>144</v>
      </c>
      <c r="BE256" s="162">
        <f t="shared" si="48"/>
        <v>0</v>
      </c>
      <c r="BF256" s="162">
        <f t="shared" si="49"/>
        <v>0</v>
      </c>
      <c r="BG256" s="162">
        <f t="shared" si="50"/>
        <v>0</v>
      </c>
      <c r="BH256" s="162">
        <f t="shared" si="51"/>
        <v>0</v>
      </c>
      <c r="BI256" s="162">
        <f t="shared" si="52"/>
        <v>0</v>
      </c>
      <c r="BJ256" s="14" t="s">
        <v>83</v>
      </c>
      <c r="BK256" s="162">
        <f t="shared" si="53"/>
        <v>0</v>
      </c>
      <c r="BL256" s="14" t="s">
        <v>207</v>
      </c>
      <c r="BM256" s="161" t="s">
        <v>1179</v>
      </c>
    </row>
    <row r="257" spans="1:65" s="2" customFormat="1" ht="21.75" customHeight="1">
      <c r="A257" s="26"/>
      <c r="B257" s="149"/>
      <c r="C257" s="150" t="s">
        <v>612</v>
      </c>
      <c r="D257" s="150" t="s">
        <v>146</v>
      </c>
      <c r="E257" s="151" t="s">
        <v>1180</v>
      </c>
      <c r="F257" s="152" t="s">
        <v>1181</v>
      </c>
      <c r="G257" s="153" t="s">
        <v>328</v>
      </c>
      <c r="H257" s="154">
        <v>405</v>
      </c>
      <c r="I257" s="155"/>
      <c r="J257" s="155"/>
      <c r="K257" s="156"/>
      <c r="L257" s="27"/>
      <c r="M257" s="157" t="s">
        <v>1</v>
      </c>
      <c r="N257" s="158" t="s">
        <v>37</v>
      </c>
      <c r="O257" s="159">
        <v>0</v>
      </c>
      <c r="P257" s="159">
        <f t="shared" si="45"/>
        <v>0</v>
      </c>
      <c r="Q257" s="159">
        <v>1.5E-3</v>
      </c>
      <c r="R257" s="159">
        <f t="shared" si="46"/>
        <v>0.60750000000000004</v>
      </c>
      <c r="S257" s="159">
        <v>0</v>
      </c>
      <c r="T257" s="160">
        <f t="shared" si="47"/>
        <v>0</v>
      </c>
      <c r="U257" s="26"/>
      <c r="V257" s="26"/>
      <c r="W257" s="26"/>
      <c r="X257" s="26"/>
      <c r="Y257" s="26"/>
      <c r="Z257" s="26"/>
      <c r="AA257" s="26"/>
      <c r="AB257" s="26"/>
      <c r="AC257" s="26"/>
      <c r="AD257" s="26"/>
      <c r="AE257" s="26"/>
      <c r="AR257" s="161" t="s">
        <v>207</v>
      </c>
      <c r="AT257" s="161" t="s">
        <v>146</v>
      </c>
      <c r="AU257" s="161" t="s">
        <v>83</v>
      </c>
      <c r="AY257" s="14" t="s">
        <v>144</v>
      </c>
      <c r="BE257" s="162">
        <f t="shared" si="48"/>
        <v>0</v>
      </c>
      <c r="BF257" s="162">
        <f t="shared" si="49"/>
        <v>0</v>
      </c>
      <c r="BG257" s="162">
        <f t="shared" si="50"/>
        <v>0</v>
      </c>
      <c r="BH257" s="162">
        <f t="shared" si="51"/>
        <v>0</v>
      </c>
      <c r="BI257" s="162">
        <f t="shared" si="52"/>
        <v>0</v>
      </c>
      <c r="BJ257" s="14" t="s">
        <v>83</v>
      </c>
      <c r="BK257" s="162">
        <f t="shared" si="53"/>
        <v>0</v>
      </c>
      <c r="BL257" s="14" t="s">
        <v>207</v>
      </c>
      <c r="BM257" s="161" t="s">
        <v>1182</v>
      </c>
    </row>
    <row r="258" spans="1:65" s="2" customFormat="1" ht="21.75" customHeight="1">
      <c r="A258" s="26"/>
      <c r="B258" s="149"/>
      <c r="C258" s="150" t="s">
        <v>616</v>
      </c>
      <c r="D258" s="150" t="s">
        <v>146</v>
      </c>
      <c r="E258" s="151" t="s">
        <v>1183</v>
      </c>
      <c r="F258" s="152" t="s">
        <v>1184</v>
      </c>
      <c r="G258" s="153" t="s">
        <v>328</v>
      </c>
      <c r="H258" s="154">
        <v>260</v>
      </c>
      <c r="I258" s="155"/>
      <c r="J258" s="155"/>
      <c r="K258" s="156"/>
      <c r="L258" s="27"/>
      <c r="M258" s="157" t="s">
        <v>1</v>
      </c>
      <c r="N258" s="158" t="s">
        <v>37</v>
      </c>
      <c r="O258" s="159">
        <v>0</v>
      </c>
      <c r="P258" s="159">
        <f t="shared" si="45"/>
        <v>0</v>
      </c>
      <c r="Q258" s="159">
        <v>1.91E-3</v>
      </c>
      <c r="R258" s="159">
        <f t="shared" si="46"/>
        <v>0.49659999999999999</v>
      </c>
      <c r="S258" s="159">
        <v>0</v>
      </c>
      <c r="T258" s="160">
        <f t="shared" si="47"/>
        <v>0</v>
      </c>
      <c r="U258" s="26"/>
      <c r="V258" s="26"/>
      <c r="W258" s="26"/>
      <c r="X258" s="26"/>
      <c r="Y258" s="26"/>
      <c r="Z258" s="26"/>
      <c r="AA258" s="26"/>
      <c r="AB258" s="26"/>
      <c r="AC258" s="26"/>
      <c r="AD258" s="26"/>
      <c r="AE258" s="26"/>
      <c r="AR258" s="161" t="s">
        <v>207</v>
      </c>
      <c r="AT258" s="161" t="s">
        <v>146</v>
      </c>
      <c r="AU258" s="161" t="s">
        <v>83</v>
      </c>
      <c r="AY258" s="14" t="s">
        <v>144</v>
      </c>
      <c r="BE258" s="162">
        <f t="shared" si="48"/>
        <v>0</v>
      </c>
      <c r="BF258" s="162">
        <f t="shared" si="49"/>
        <v>0</v>
      </c>
      <c r="BG258" s="162">
        <f t="shared" si="50"/>
        <v>0</v>
      </c>
      <c r="BH258" s="162">
        <f t="shared" si="51"/>
        <v>0</v>
      </c>
      <c r="BI258" s="162">
        <f t="shared" si="52"/>
        <v>0</v>
      </c>
      <c r="BJ258" s="14" t="s">
        <v>83</v>
      </c>
      <c r="BK258" s="162">
        <f t="shared" si="53"/>
        <v>0</v>
      </c>
      <c r="BL258" s="14" t="s">
        <v>207</v>
      </c>
      <c r="BM258" s="161" t="s">
        <v>1185</v>
      </c>
    </row>
    <row r="259" spans="1:65" s="2" customFormat="1" ht="21.75" customHeight="1">
      <c r="A259" s="26"/>
      <c r="B259" s="149"/>
      <c r="C259" s="150" t="s">
        <v>619</v>
      </c>
      <c r="D259" s="150" t="s">
        <v>146</v>
      </c>
      <c r="E259" s="151" t="s">
        <v>1186</v>
      </c>
      <c r="F259" s="152" t="s">
        <v>1187</v>
      </c>
      <c r="G259" s="153" t="s">
        <v>328</v>
      </c>
      <c r="H259" s="154">
        <v>40</v>
      </c>
      <c r="I259" s="155"/>
      <c r="J259" s="155"/>
      <c r="K259" s="156"/>
      <c r="L259" s="27"/>
      <c r="M259" s="157" t="s">
        <v>1</v>
      </c>
      <c r="N259" s="158" t="s">
        <v>37</v>
      </c>
      <c r="O259" s="159">
        <v>0</v>
      </c>
      <c r="P259" s="159">
        <f t="shared" si="45"/>
        <v>0</v>
      </c>
      <c r="Q259" s="159">
        <v>2.2200000000000002E-3</v>
      </c>
      <c r="R259" s="159">
        <f t="shared" si="46"/>
        <v>8.8800000000000004E-2</v>
      </c>
      <c r="S259" s="159">
        <v>0</v>
      </c>
      <c r="T259" s="160">
        <f t="shared" si="47"/>
        <v>0</v>
      </c>
      <c r="U259" s="26"/>
      <c r="V259" s="26"/>
      <c r="W259" s="26"/>
      <c r="X259" s="26"/>
      <c r="Y259" s="26"/>
      <c r="Z259" s="26"/>
      <c r="AA259" s="26"/>
      <c r="AB259" s="26"/>
      <c r="AC259" s="26"/>
      <c r="AD259" s="26"/>
      <c r="AE259" s="26"/>
      <c r="AR259" s="161" t="s">
        <v>207</v>
      </c>
      <c r="AT259" s="161" t="s">
        <v>146</v>
      </c>
      <c r="AU259" s="161" t="s">
        <v>83</v>
      </c>
      <c r="AY259" s="14" t="s">
        <v>144</v>
      </c>
      <c r="BE259" s="162">
        <f t="shared" si="48"/>
        <v>0</v>
      </c>
      <c r="BF259" s="162">
        <f t="shared" si="49"/>
        <v>0</v>
      </c>
      <c r="BG259" s="162">
        <f t="shared" si="50"/>
        <v>0</v>
      </c>
      <c r="BH259" s="162">
        <f t="shared" si="51"/>
        <v>0</v>
      </c>
      <c r="BI259" s="162">
        <f t="shared" si="52"/>
        <v>0</v>
      </c>
      <c r="BJ259" s="14" t="s">
        <v>83</v>
      </c>
      <c r="BK259" s="162">
        <f t="shared" si="53"/>
        <v>0</v>
      </c>
      <c r="BL259" s="14" t="s">
        <v>207</v>
      </c>
      <c r="BM259" s="161" t="s">
        <v>1188</v>
      </c>
    </row>
    <row r="260" spans="1:65" s="2" customFormat="1" ht="21.75" customHeight="1">
      <c r="A260" s="26"/>
      <c r="B260" s="149"/>
      <c r="C260" s="150" t="s">
        <v>622</v>
      </c>
      <c r="D260" s="150" t="s">
        <v>146</v>
      </c>
      <c r="E260" s="151" t="s">
        <v>1189</v>
      </c>
      <c r="F260" s="152" t="s">
        <v>1190</v>
      </c>
      <c r="G260" s="153" t="s">
        <v>328</v>
      </c>
      <c r="H260" s="154">
        <v>225</v>
      </c>
      <c r="I260" s="155"/>
      <c r="J260" s="155"/>
      <c r="K260" s="156"/>
      <c r="L260" s="27"/>
      <c r="M260" s="157" t="s">
        <v>1</v>
      </c>
      <c r="N260" s="158" t="s">
        <v>37</v>
      </c>
      <c r="O260" s="159">
        <v>0</v>
      </c>
      <c r="P260" s="159">
        <f t="shared" si="45"/>
        <v>0</v>
      </c>
      <c r="Q260" s="159">
        <v>2.8500000000000001E-3</v>
      </c>
      <c r="R260" s="159">
        <f t="shared" si="46"/>
        <v>0.64124999999999999</v>
      </c>
      <c r="S260" s="159">
        <v>0</v>
      </c>
      <c r="T260" s="160">
        <f t="shared" si="47"/>
        <v>0</v>
      </c>
      <c r="U260" s="26"/>
      <c r="V260" s="26"/>
      <c r="W260" s="26"/>
      <c r="X260" s="26"/>
      <c r="Y260" s="26"/>
      <c r="Z260" s="26"/>
      <c r="AA260" s="26"/>
      <c r="AB260" s="26"/>
      <c r="AC260" s="26"/>
      <c r="AD260" s="26"/>
      <c r="AE260" s="26"/>
      <c r="AR260" s="161" t="s">
        <v>207</v>
      </c>
      <c r="AT260" s="161" t="s">
        <v>146</v>
      </c>
      <c r="AU260" s="161" t="s">
        <v>83</v>
      </c>
      <c r="AY260" s="14" t="s">
        <v>144</v>
      </c>
      <c r="BE260" s="162">
        <f t="shared" si="48"/>
        <v>0</v>
      </c>
      <c r="BF260" s="162">
        <f t="shared" si="49"/>
        <v>0</v>
      </c>
      <c r="BG260" s="162">
        <f t="shared" si="50"/>
        <v>0</v>
      </c>
      <c r="BH260" s="162">
        <f t="shared" si="51"/>
        <v>0</v>
      </c>
      <c r="BI260" s="162">
        <f t="shared" si="52"/>
        <v>0</v>
      </c>
      <c r="BJ260" s="14" t="s">
        <v>83</v>
      </c>
      <c r="BK260" s="162">
        <f t="shared" si="53"/>
        <v>0</v>
      </c>
      <c r="BL260" s="14" t="s">
        <v>207</v>
      </c>
      <c r="BM260" s="161" t="s">
        <v>1191</v>
      </c>
    </row>
    <row r="261" spans="1:65" s="2" customFormat="1" ht="21.75" customHeight="1">
      <c r="A261" s="26"/>
      <c r="B261" s="149"/>
      <c r="C261" s="150" t="s">
        <v>625</v>
      </c>
      <c r="D261" s="150" t="s">
        <v>146</v>
      </c>
      <c r="E261" s="151" t="s">
        <v>1192</v>
      </c>
      <c r="F261" s="152" t="s">
        <v>1193</v>
      </c>
      <c r="G261" s="153" t="s">
        <v>328</v>
      </c>
      <c r="H261" s="154">
        <v>60</v>
      </c>
      <c r="I261" s="155"/>
      <c r="J261" s="155"/>
      <c r="K261" s="156"/>
      <c r="L261" s="27"/>
      <c r="M261" s="157" t="s">
        <v>1</v>
      </c>
      <c r="N261" s="158" t="s">
        <v>37</v>
      </c>
      <c r="O261" s="159">
        <v>0</v>
      </c>
      <c r="P261" s="159">
        <f t="shared" si="45"/>
        <v>0</v>
      </c>
      <c r="Q261" s="159">
        <v>4.28E-3</v>
      </c>
      <c r="R261" s="159">
        <f t="shared" si="46"/>
        <v>0.25679999999999997</v>
      </c>
      <c r="S261" s="159">
        <v>0</v>
      </c>
      <c r="T261" s="160">
        <f t="shared" si="47"/>
        <v>0</v>
      </c>
      <c r="U261" s="26"/>
      <c r="V261" s="26"/>
      <c r="W261" s="26"/>
      <c r="X261" s="26"/>
      <c r="Y261" s="26"/>
      <c r="Z261" s="26"/>
      <c r="AA261" s="26"/>
      <c r="AB261" s="26"/>
      <c r="AC261" s="26"/>
      <c r="AD261" s="26"/>
      <c r="AE261" s="26"/>
      <c r="AR261" s="161" t="s">
        <v>207</v>
      </c>
      <c r="AT261" s="161" t="s">
        <v>146</v>
      </c>
      <c r="AU261" s="161" t="s">
        <v>83</v>
      </c>
      <c r="AY261" s="14" t="s">
        <v>144</v>
      </c>
      <c r="BE261" s="162">
        <f t="shared" si="48"/>
        <v>0</v>
      </c>
      <c r="BF261" s="162">
        <f t="shared" si="49"/>
        <v>0</v>
      </c>
      <c r="BG261" s="162">
        <f t="shared" si="50"/>
        <v>0</v>
      </c>
      <c r="BH261" s="162">
        <f t="shared" si="51"/>
        <v>0</v>
      </c>
      <c r="BI261" s="162">
        <f t="shared" si="52"/>
        <v>0</v>
      </c>
      <c r="BJ261" s="14" t="s">
        <v>83</v>
      </c>
      <c r="BK261" s="162">
        <f t="shared" si="53"/>
        <v>0</v>
      </c>
      <c r="BL261" s="14" t="s">
        <v>207</v>
      </c>
      <c r="BM261" s="161" t="s">
        <v>1194</v>
      </c>
    </row>
    <row r="262" spans="1:65" s="2" customFormat="1" ht="24.2" customHeight="1">
      <c r="A262" s="26"/>
      <c r="B262" s="149"/>
      <c r="C262" s="150" t="s">
        <v>631</v>
      </c>
      <c r="D262" s="150" t="s">
        <v>146</v>
      </c>
      <c r="E262" s="151" t="s">
        <v>1195</v>
      </c>
      <c r="F262" s="152" t="s">
        <v>1196</v>
      </c>
      <c r="G262" s="153" t="s">
        <v>328</v>
      </c>
      <c r="H262" s="154">
        <v>10</v>
      </c>
      <c r="I262" s="155"/>
      <c r="J262" s="155"/>
      <c r="K262" s="156"/>
      <c r="L262" s="27"/>
      <c r="M262" s="157" t="s">
        <v>1</v>
      </c>
      <c r="N262" s="158" t="s">
        <v>37</v>
      </c>
      <c r="O262" s="159">
        <v>0</v>
      </c>
      <c r="P262" s="159">
        <f t="shared" si="45"/>
        <v>0</v>
      </c>
      <c r="Q262" s="159">
        <v>8.9999999999999998E-4</v>
      </c>
      <c r="R262" s="159">
        <f t="shared" si="46"/>
        <v>8.9999999999999993E-3</v>
      </c>
      <c r="S262" s="159">
        <v>0</v>
      </c>
      <c r="T262" s="160">
        <f t="shared" si="47"/>
        <v>0</v>
      </c>
      <c r="U262" s="26"/>
      <c r="V262" s="26"/>
      <c r="W262" s="26"/>
      <c r="X262" s="26"/>
      <c r="Y262" s="26"/>
      <c r="Z262" s="26"/>
      <c r="AA262" s="26"/>
      <c r="AB262" s="26"/>
      <c r="AC262" s="26"/>
      <c r="AD262" s="26"/>
      <c r="AE262" s="26"/>
      <c r="AR262" s="161" t="s">
        <v>207</v>
      </c>
      <c r="AT262" s="161" t="s">
        <v>146</v>
      </c>
      <c r="AU262" s="161" t="s">
        <v>83</v>
      </c>
      <c r="AY262" s="14" t="s">
        <v>144</v>
      </c>
      <c r="BE262" s="162">
        <f t="shared" si="48"/>
        <v>0</v>
      </c>
      <c r="BF262" s="162">
        <f t="shared" si="49"/>
        <v>0</v>
      </c>
      <c r="BG262" s="162">
        <f t="shared" si="50"/>
        <v>0</v>
      </c>
      <c r="BH262" s="162">
        <f t="shared" si="51"/>
        <v>0</v>
      </c>
      <c r="BI262" s="162">
        <f t="shared" si="52"/>
        <v>0</v>
      </c>
      <c r="BJ262" s="14" t="s">
        <v>83</v>
      </c>
      <c r="BK262" s="162">
        <f t="shared" si="53"/>
        <v>0</v>
      </c>
      <c r="BL262" s="14" t="s">
        <v>207</v>
      </c>
      <c r="BM262" s="161" t="s">
        <v>1197</v>
      </c>
    </row>
    <row r="263" spans="1:65" s="2" customFormat="1" ht="24.2" customHeight="1">
      <c r="A263" s="26"/>
      <c r="B263" s="149"/>
      <c r="C263" s="150" t="s">
        <v>637</v>
      </c>
      <c r="D263" s="150" t="s">
        <v>146</v>
      </c>
      <c r="E263" s="151" t="s">
        <v>1198</v>
      </c>
      <c r="F263" s="152" t="s">
        <v>1199</v>
      </c>
      <c r="G263" s="153" t="s">
        <v>328</v>
      </c>
      <c r="H263" s="154">
        <v>10</v>
      </c>
      <c r="I263" s="155"/>
      <c r="J263" s="155"/>
      <c r="K263" s="156"/>
      <c r="L263" s="27"/>
      <c r="M263" s="157" t="s">
        <v>1</v>
      </c>
      <c r="N263" s="158" t="s">
        <v>37</v>
      </c>
      <c r="O263" s="159">
        <v>0</v>
      </c>
      <c r="P263" s="159">
        <f t="shared" si="45"/>
        <v>0</v>
      </c>
      <c r="Q263" s="159">
        <v>1.0200000000000001E-3</v>
      </c>
      <c r="R263" s="159">
        <f t="shared" si="46"/>
        <v>1.0200000000000001E-2</v>
      </c>
      <c r="S263" s="159">
        <v>0</v>
      </c>
      <c r="T263" s="160">
        <f t="shared" si="47"/>
        <v>0</v>
      </c>
      <c r="U263" s="26"/>
      <c r="V263" s="26"/>
      <c r="W263" s="26"/>
      <c r="X263" s="26"/>
      <c r="Y263" s="26"/>
      <c r="Z263" s="26"/>
      <c r="AA263" s="26"/>
      <c r="AB263" s="26"/>
      <c r="AC263" s="26"/>
      <c r="AD263" s="26"/>
      <c r="AE263" s="26"/>
      <c r="AR263" s="161" t="s">
        <v>207</v>
      </c>
      <c r="AT263" s="161" t="s">
        <v>146</v>
      </c>
      <c r="AU263" s="161" t="s">
        <v>83</v>
      </c>
      <c r="AY263" s="14" t="s">
        <v>144</v>
      </c>
      <c r="BE263" s="162">
        <f t="shared" si="48"/>
        <v>0</v>
      </c>
      <c r="BF263" s="162">
        <f t="shared" si="49"/>
        <v>0</v>
      </c>
      <c r="BG263" s="162">
        <f t="shared" si="50"/>
        <v>0</v>
      </c>
      <c r="BH263" s="162">
        <f t="shared" si="51"/>
        <v>0</v>
      </c>
      <c r="BI263" s="162">
        <f t="shared" si="52"/>
        <v>0</v>
      </c>
      <c r="BJ263" s="14" t="s">
        <v>83</v>
      </c>
      <c r="BK263" s="162">
        <f t="shared" si="53"/>
        <v>0</v>
      </c>
      <c r="BL263" s="14" t="s">
        <v>207</v>
      </c>
      <c r="BM263" s="161" t="s">
        <v>1200</v>
      </c>
    </row>
    <row r="264" spans="1:65" s="2" customFormat="1" ht="16.5" customHeight="1">
      <c r="A264" s="26"/>
      <c r="B264" s="149"/>
      <c r="C264" s="150" t="s">
        <v>641</v>
      </c>
      <c r="D264" s="150" t="s">
        <v>146</v>
      </c>
      <c r="E264" s="151" t="s">
        <v>1201</v>
      </c>
      <c r="F264" s="152" t="s">
        <v>1202</v>
      </c>
      <c r="G264" s="153" t="s">
        <v>264</v>
      </c>
      <c r="H264" s="154">
        <v>2</v>
      </c>
      <c r="I264" s="155"/>
      <c r="J264" s="155"/>
      <c r="K264" s="156"/>
      <c r="L264" s="27"/>
      <c r="M264" s="157" t="s">
        <v>1</v>
      </c>
      <c r="N264" s="158" t="s">
        <v>37</v>
      </c>
      <c r="O264" s="159">
        <v>0</v>
      </c>
      <c r="P264" s="159">
        <f t="shared" si="45"/>
        <v>0</v>
      </c>
      <c r="Q264" s="159">
        <v>4.2999999999999999E-4</v>
      </c>
      <c r="R264" s="159">
        <f t="shared" si="46"/>
        <v>8.5999999999999998E-4</v>
      </c>
      <c r="S264" s="159">
        <v>0</v>
      </c>
      <c r="T264" s="160">
        <f t="shared" si="47"/>
        <v>0</v>
      </c>
      <c r="U264" s="26"/>
      <c r="V264" s="26"/>
      <c r="W264" s="26"/>
      <c r="X264" s="26"/>
      <c r="Y264" s="26"/>
      <c r="Z264" s="26"/>
      <c r="AA264" s="26"/>
      <c r="AB264" s="26"/>
      <c r="AC264" s="26"/>
      <c r="AD264" s="26"/>
      <c r="AE264" s="26"/>
      <c r="AR264" s="161" t="s">
        <v>207</v>
      </c>
      <c r="AT264" s="161" t="s">
        <v>146</v>
      </c>
      <c r="AU264" s="161" t="s">
        <v>83</v>
      </c>
      <c r="AY264" s="14" t="s">
        <v>144</v>
      </c>
      <c r="BE264" s="162">
        <f t="shared" si="48"/>
        <v>0</v>
      </c>
      <c r="BF264" s="162">
        <f t="shared" si="49"/>
        <v>0</v>
      </c>
      <c r="BG264" s="162">
        <f t="shared" si="50"/>
        <v>0</v>
      </c>
      <c r="BH264" s="162">
        <f t="shared" si="51"/>
        <v>0</v>
      </c>
      <c r="BI264" s="162">
        <f t="shared" si="52"/>
        <v>0</v>
      </c>
      <c r="BJ264" s="14" t="s">
        <v>83</v>
      </c>
      <c r="BK264" s="162">
        <f t="shared" si="53"/>
        <v>0</v>
      </c>
      <c r="BL264" s="14" t="s">
        <v>207</v>
      </c>
      <c r="BM264" s="161" t="s">
        <v>1203</v>
      </c>
    </row>
    <row r="265" spans="1:65" s="2" customFormat="1" ht="24.2" customHeight="1">
      <c r="A265" s="26"/>
      <c r="B265" s="149"/>
      <c r="C265" s="163" t="s">
        <v>645</v>
      </c>
      <c r="D265" s="163" t="s">
        <v>194</v>
      </c>
      <c r="E265" s="164" t="s">
        <v>1204</v>
      </c>
      <c r="F265" s="165" t="s">
        <v>1205</v>
      </c>
      <c r="G265" s="166" t="s">
        <v>264</v>
      </c>
      <c r="H265" s="167">
        <v>2</v>
      </c>
      <c r="I265" s="168"/>
      <c r="J265" s="168"/>
      <c r="K265" s="169"/>
      <c r="L265" s="170"/>
      <c r="M265" s="171" t="s">
        <v>1</v>
      </c>
      <c r="N265" s="172" t="s">
        <v>37</v>
      </c>
      <c r="O265" s="159">
        <v>0</v>
      </c>
      <c r="P265" s="159">
        <f t="shared" si="45"/>
        <v>0</v>
      </c>
      <c r="Q265" s="159">
        <v>1E-3</v>
      </c>
      <c r="R265" s="159">
        <f t="shared" si="46"/>
        <v>2E-3</v>
      </c>
      <c r="S265" s="159">
        <v>0</v>
      </c>
      <c r="T265" s="160">
        <f t="shared" si="47"/>
        <v>0</v>
      </c>
      <c r="U265" s="26"/>
      <c r="V265" s="26"/>
      <c r="W265" s="26"/>
      <c r="X265" s="26"/>
      <c r="Y265" s="26"/>
      <c r="Z265" s="26"/>
      <c r="AA265" s="26"/>
      <c r="AB265" s="26"/>
      <c r="AC265" s="26"/>
      <c r="AD265" s="26"/>
      <c r="AE265" s="26"/>
      <c r="AR265" s="161" t="s">
        <v>274</v>
      </c>
      <c r="AT265" s="161" t="s">
        <v>194</v>
      </c>
      <c r="AU265" s="161" t="s">
        <v>83</v>
      </c>
      <c r="AY265" s="14" t="s">
        <v>144</v>
      </c>
      <c r="BE265" s="162">
        <f t="shared" si="48"/>
        <v>0</v>
      </c>
      <c r="BF265" s="162">
        <f t="shared" si="49"/>
        <v>0</v>
      </c>
      <c r="BG265" s="162">
        <f t="shared" si="50"/>
        <v>0</v>
      </c>
      <c r="BH265" s="162">
        <f t="shared" si="51"/>
        <v>0</v>
      </c>
      <c r="BI265" s="162">
        <f t="shared" si="52"/>
        <v>0</v>
      </c>
      <c r="BJ265" s="14" t="s">
        <v>83</v>
      </c>
      <c r="BK265" s="162">
        <f t="shared" si="53"/>
        <v>0</v>
      </c>
      <c r="BL265" s="14" t="s">
        <v>207</v>
      </c>
      <c r="BM265" s="161" t="s">
        <v>1206</v>
      </c>
    </row>
    <row r="266" spans="1:65" s="2" customFormat="1" ht="16.5" customHeight="1">
      <c r="A266" s="26"/>
      <c r="B266" s="149"/>
      <c r="C266" s="150" t="s">
        <v>651</v>
      </c>
      <c r="D266" s="150" t="s">
        <v>146</v>
      </c>
      <c r="E266" s="151" t="s">
        <v>1207</v>
      </c>
      <c r="F266" s="152" t="s">
        <v>1208</v>
      </c>
      <c r="G266" s="153" t="s">
        <v>264</v>
      </c>
      <c r="H266" s="154">
        <v>11</v>
      </c>
      <c r="I266" s="155"/>
      <c r="J266" s="155"/>
      <c r="K266" s="156"/>
      <c r="L266" s="27"/>
      <c r="M266" s="157" t="s">
        <v>1</v>
      </c>
      <c r="N266" s="158" t="s">
        <v>37</v>
      </c>
      <c r="O266" s="159">
        <v>0</v>
      </c>
      <c r="P266" s="159">
        <f t="shared" si="45"/>
        <v>0</v>
      </c>
      <c r="Q266" s="159">
        <v>3.4000000000000002E-4</v>
      </c>
      <c r="R266" s="159">
        <f t="shared" si="46"/>
        <v>3.7400000000000003E-3</v>
      </c>
      <c r="S266" s="159">
        <v>0</v>
      </c>
      <c r="T266" s="160">
        <f t="shared" si="47"/>
        <v>0</v>
      </c>
      <c r="U266" s="26"/>
      <c r="V266" s="26"/>
      <c r="W266" s="26"/>
      <c r="X266" s="26"/>
      <c r="Y266" s="26"/>
      <c r="Z266" s="26"/>
      <c r="AA266" s="26"/>
      <c r="AB266" s="26"/>
      <c r="AC266" s="26"/>
      <c r="AD266" s="26"/>
      <c r="AE266" s="26"/>
      <c r="AR266" s="161" t="s">
        <v>207</v>
      </c>
      <c r="AT266" s="161" t="s">
        <v>146</v>
      </c>
      <c r="AU266" s="161" t="s">
        <v>83</v>
      </c>
      <c r="AY266" s="14" t="s">
        <v>144</v>
      </c>
      <c r="BE266" s="162">
        <f t="shared" si="48"/>
        <v>0</v>
      </c>
      <c r="BF266" s="162">
        <f t="shared" si="49"/>
        <v>0</v>
      </c>
      <c r="BG266" s="162">
        <f t="shared" si="50"/>
        <v>0</v>
      </c>
      <c r="BH266" s="162">
        <f t="shared" si="51"/>
        <v>0</v>
      </c>
      <c r="BI266" s="162">
        <f t="shared" si="52"/>
        <v>0</v>
      </c>
      <c r="BJ266" s="14" t="s">
        <v>83</v>
      </c>
      <c r="BK266" s="162">
        <f t="shared" si="53"/>
        <v>0</v>
      </c>
      <c r="BL266" s="14" t="s">
        <v>207</v>
      </c>
      <c r="BM266" s="161" t="s">
        <v>1209</v>
      </c>
    </row>
    <row r="267" spans="1:65" s="2" customFormat="1" ht="24.2" customHeight="1">
      <c r="A267" s="26"/>
      <c r="B267" s="149"/>
      <c r="C267" s="163" t="s">
        <v>840</v>
      </c>
      <c r="D267" s="163" t="s">
        <v>194</v>
      </c>
      <c r="E267" s="164" t="s">
        <v>1210</v>
      </c>
      <c r="F267" s="165" t="s">
        <v>1211</v>
      </c>
      <c r="G267" s="166" t="s">
        <v>264</v>
      </c>
      <c r="H267" s="167">
        <v>11</v>
      </c>
      <c r="I267" s="168"/>
      <c r="J267" s="168"/>
      <c r="K267" s="169"/>
      <c r="L267" s="170"/>
      <c r="M267" s="171" t="s">
        <v>1</v>
      </c>
      <c r="N267" s="172" t="s">
        <v>37</v>
      </c>
      <c r="O267" s="159">
        <v>0</v>
      </c>
      <c r="P267" s="159">
        <f t="shared" si="45"/>
        <v>0</v>
      </c>
      <c r="Q267" s="159">
        <v>1.2099999999999999E-3</v>
      </c>
      <c r="R267" s="159">
        <f t="shared" si="46"/>
        <v>1.3309999999999999E-2</v>
      </c>
      <c r="S267" s="159">
        <v>0</v>
      </c>
      <c r="T267" s="160">
        <f t="shared" si="47"/>
        <v>0</v>
      </c>
      <c r="U267" s="26"/>
      <c r="V267" s="26"/>
      <c r="W267" s="26"/>
      <c r="X267" s="26"/>
      <c r="Y267" s="26"/>
      <c r="Z267" s="26"/>
      <c r="AA267" s="26"/>
      <c r="AB267" s="26"/>
      <c r="AC267" s="26"/>
      <c r="AD267" s="26"/>
      <c r="AE267" s="26"/>
      <c r="AR267" s="161" t="s">
        <v>274</v>
      </c>
      <c r="AT267" s="161" t="s">
        <v>194</v>
      </c>
      <c r="AU267" s="161" t="s">
        <v>83</v>
      </c>
      <c r="AY267" s="14" t="s">
        <v>144</v>
      </c>
      <c r="BE267" s="162">
        <f t="shared" si="48"/>
        <v>0</v>
      </c>
      <c r="BF267" s="162">
        <f t="shared" si="49"/>
        <v>0</v>
      </c>
      <c r="BG267" s="162">
        <f t="shared" si="50"/>
        <v>0</v>
      </c>
      <c r="BH267" s="162">
        <f t="shared" si="51"/>
        <v>0</v>
      </c>
      <c r="BI267" s="162">
        <f t="shared" si="52"/>
        <v>0</v>
      </c>
      <c r="BJ267" s="14" t="s">
        <v>83</v>
      </c>
      <c r="BK267" s="162">
        <f t="shared" si="53"/>
        <v>0</v>
      </c>
      <c r="BL267" s="14" t="s">
        <v>207</v>
      </c>
      <c r="BM267" s="161" t="s">
        <v>1212</v>
      </c>
    </row>
    <row r="268" spans="1:65" s="2" customFormat="1" ht="21.75" customHeight="1">
      <c r="A268" s="26"/>
      <c r="B268" s="149"/>
      <c r="C268" s="150" t="s">
        <v>1213</v>
      </c>
      <c r="D268" s="150" t="s">
        <v>146</v>
      </c>
      <c r="E268" s="151" t="s">
        <v>1214</v>
      </c>
      <c r="F268" s="152" t="s">
        <v>1215</v>
      </c>
      <c r="G268" s="153" t="s">
        <v>328</v>
      </c>
      <c r="H268" s="154">
        <v>12</v>
      </c>
      <c r="I268" s="155"/>
      <c r="J268" s="155"/>
      <c r="K268" s="156"/>
      <c r="L268" s="27"/>
      <c r="M268" s="157" t="s">
        <v>1</v>
      </c>
      <c r="N268" s="158" t="s">
        <v>37</v>
      </c>
      <c r="O268" s="159">
        <v>0</v>
      </c>
      <c r="P268" s="159">
        <f t="shared" si="45"/>
        <v>0</v>
      </c>
      <c r="Q268" s="159">
        <v>7.7400000000000004E-3</v>
      </c>
      <c r="R268" s="159">
        <f t="shared" si="46"/>
        <v>9.2880000000000004E-2</v>
      </c>
      <c r="S268" s="159">
        <v>0</v>
      </c>
      <c r="T268" s="160">
        <f t="shared" si="47"/>
        <v>0</v>
      </c>
      <c r="U268" s="26"/>
      <c r="V268" s="26"/>
      <c r="W268" s="26"/>
      <c r="X268" s="26"/>
      <c r="Y268" s="26"/>
      <c r="Z268" s="26"/>
      <c r="AA268" s="26"/>
      <c r="AB268" s="26"/>
      <c r="AC268" s="26"/>
      <c r="AD268" s="26"/>
      <c r="AE268" s="26"/>
      <c r="AR268" s="161" t="s">
        <v>207</v>
      </c>
      <c r="AT268" s="161" t="s">
        <v>146</v>
      </c>
      <c r="AU268" s="161" t="s">
        <v>83</v>
      </c>
      <c r="AY268" s="14" t="s">
        <v>144</v>
      </c>
      <c r="BE268" s="162">
        <f t="shared" si="48"/>
        <v>0</v>
      </c>
      <c r="BF268" s="162">
        <f t="shared" si="49"/>
        <v>0</v>
      </c>
      <c r="BG268" s="162">
        <f t="shared" si="50"/>
        <v>0</v>
      </c>
      <c r="BH268" s="162">
        <f t="shared" si="51"/>
        <v>0</v>
      </c>
      <c r="BI268" s="162">
        <f t="shared" si="52"/>
        <v>0</v>
      </c>
      <c r="BJ268" s="14" t="s">
        <v>83</v>
      </c>
      <c r="BK268" s="162">
        <f t="shared" si="53"/>
        <v>0</v>
      </c>
      <c r="BL268" s="14" t="s">
        <v>207</v>
      </c>
      <c r="BM268" s="161" t="s">
        <v>1216</v>
      </c>
    </row>
    <row r="269" spans="1:65" s="2" customFormat="1" ht="24.2" customHeight="1">
      <c r="A269" s="26"/>
      <c r="B269" s="149"/>
      <c r="C269" s="150" t="s">
        <v>843</v>
      </c>
      <c r="D269" s="150" t="s">
        <v>146</v>
      </c>
      <c r="E269" s="151" t="s">
        <v>1217</v>
      </c>
      <c r="F269" s="152" t="s">
        <v>1218</v>
      </c>
      <c r="G269" s="153" t="s">
        <v>328</v>
      </c>
      <c r="H269" s="154">
        <v>12</v>
      </c>
      <c r="I269" s="155"/>
      <c r="J269" s="155"/>
      <c r="K269" s="156"/>
      <c r="L269" s="27"/>
      <c r="M269" s="157" t="s">
        <v>1</v>
      </c>
      <c r="N269" s="158" t="s">
        <v>37</v>
      </c>
      <c r="O269" s="159">
        <v>0</v>
      </c>
      <c r="P269" s="159">
        <f t="shared" si="45"/>
        <v>0</v>
      </c>
      <c r="Q269" s="159">
        <v>1.5140000000000001E-2</v>
      </c>
      <c r="R269" s="159">
        <f t="shared" si="46"/>
        <v>0.18168000000000001</v>
      </c>
      <c r="S269" s="159">
        <v>0</v>
      </c>
      <c r="T269" s="160">
        <f t="shared" si="47"/>
        <v>0</v>
      </c>
      <c r="U269" s="26"/>
      <c r="V269" s="26"/>
      <c r="W269" s="26"/>
      <c r="X269" s="26"/>
      <c r="Y269" s="26"/>
      <c r="Z269" s="26"/>
      <c r="AA269" s="26"/>
      <c r="AB269" s="26"/>
      <c r="AC269" s="26"/>
      <c r="AD269" s="26"/>
      <c r="AE269" s="26"/>
      <c r="AR269" s="161" t="s">
        <v>207</v>
      </c>
      <c r="AT269" s="161" t="s">
        <v>146</v>
      </c>
      <c r="AU269" s="161" t="s">
        <v>83</v>
      </c>
      <c r="AY269" s="14" t="s">
        <v>144</v>
      </c>
      <c r="BE269" s="162">
        <f t="shared" si="48"/>
        <v>0</v>
      </c>
      <c r="BF269" s="162">
        <f t="shared" si="49"/>
        <v>0</v>
      </c>
      <c r="BG269" s="162">
        <f t="shared" si="50"/>
        <v>0</v>
      </c>
      <c r="BH269" s="162">
        <f t="shared" si="51"/>
        <v>0</v>
      </c>
      <c r="BI269" s="162">
        <f t="shared" si="52"/>
        <v>0</v>
      </c>
      <c r="BJ269" s="14" t="s">
        <v>83</v>
      </c>
      <c r="BK269" s="162">
        <f t="shared" si="53"/>
        <v>0</v>
      </c>
      <c r="BL269" s="14" t="s">
        <v>207</v>
      </c>
      <c r="BM269" s="161" t="s">
        <v>1219</v>
      </c>
    </row>
    <row r="270" spans="1:65" s="2" customFormat="1" ht="24.2" customHeight="1">
      <c r="A270" s="26"/>
      <c r="B270" s="149"/>
      <c r="C270" s="150" t="s">
        <v>1220</v>
      </c>
      <c r="D270" s="150" t="s">
        <v>146</v>
      </c>
      <c r="E270" s="151" t="s">
        <v>1221</v>
      </c>
      <c r="F270" s="152" t="s">
        <v>1222</v>
      </c>
      <c r="G270" s="153" t="s">
        <v>328</v>
      </c>
      <c r="H270" s="154">
        <v>2205</v>
      </c>
      <c r="I270" s="155"/>
      <c r="J270" s="155"/>
      <c r="K270" s="156"/>
      <c r="L270" s="27"/>
      <c r="M270" s="157" t="s">
        <v>1</v>
      </c>
      <c r="N270" s="158" t="s">
        <v>37</v>
      </c>
      <c r="O270" s="159">
        <v>0</v>
      </c>
      <c r="P270" s="159">
        <f t="shared" si="45"/>
        <v>0</v>
      </c>
      <c r="Q270" s="159">
        <v>0</v>
      </c>
      <c r="R270" s="159">
        <f t="shared" si="46"/>
        <v>0</v>
      </c>
      <c r="S270" s="159">
        <v>0</v>
      </c>
      <c r="T270" s="160">
        <f t="shared" si="47"/>
        <v>0</v>
      </c>
      <c r="U270" s="26"/>
      <c r="V270" s="26"/>
      <c r="W270" s="26"/>
      <c r="X270" s="26"/>
      <c r="Y270" s="26"/>
      <c r="Z270" s="26"/>
      <c r="AA270" s="26"/>
      <c r="AB270" s="26"/>
      <c r="AC270" s="26"/>
      <c r="AD270" s="26"/>
      <c r="AE270" s="26"/>
      <c r="AR270" s="161" t="s">
        <v>207</v>
      </c>
      <c r="AT270" s="161" t="s">
        <v>146</v>
      </c>
      <c r="AU270" s="161" t="s">
        <v>83</v>
      </c>
      <c r="AY270" s="14" t="s">
        <v>144</v>
      </c>
      <c r="BE270" s="162">
        <f t="shared" si="48"/>
        <v>0</v>
      </c>
      <c r="BF270" s="162">
        <f t="shared" si="49"/>
        <v>0</v>
      </c>
      <c r="BG270" s="162">
        <f t="shared" si="50"/>
        <v>0</v>
      </c>
      <c r="BH270" s="162">
        <f t="shared" si="51"/>
        <v>0</v>
      </c>
      <c r="BI270" s="162">
        <f t="shared" si="52"/>
        <v>0</v>
      </c>
      <c r="BJ270" s="14" t="s">
        <v>83</v>
      </c>
      <c r="BK270" s="162">
        <f t="shared" si="53"/>
        <v>0</v>
      </c>
      <c r="BL270" s="14" t="s">
        <v>207</v>
      </c>
      <c r="BM270" s="161" t="s">
        <v>1223</v>
      </c>
    </row>
    <row r="271" spans="1:65" s="2" customFormat="1" ht="24.2" customHeight="1">
      <c r="A271" s="26"/>
      <c r="B271" s="149"/>
      <c r="C271" s="150" t="s">
        <v>846</v>
      </c>
      <c r="D271" s="150" t="s">
        <v>146</v>
      </c>
      <c r="E271" s="151" t="s">
        <v>1224</v>
      </c>
      <c r="F271" s="152" t="s">
        <v>1225</v>
      </c>
      <c r="G271" s="153" t="s">
        <v>328</v>
      </c>
      <c r="H271" s="154">
        <v>265</v>
      </c>
      <c r="I271" s="155"/>
      <c r="J271" s="155"/>
      <c r="K271" s="156"/>
      <c r="L271" s="27"/>
      <c r="M271" s="157" t="s">
        <v>1</v>
      </c>
      <c r="N271" s="158" t="s">
        <v>37</v>
      </c>
      <c r="O271" s="159">
        <v>0</v>
      </c>
      <c r="P271" s="159">
        <f t="shared" si="45"/>
        <v>0</v>
      </c>
      <c r="Q271" s="159">
        <v>0</v>
      </c>
      <c r="R271" s="159">
        <f t="shared" si="46"/>
        <v>0</v>
      </c>
      <c r="S271" s="159">
        <v>0</v>
      </c>
      <c r="T271" s="160">
        <f t="shared" si="47"/>
        <v>0</v>
      </c>
      <c r="U271" s="26"/>
      <c r="V271" s="26"/>
      <c r="W271" s="26"/>
      <c r="X271" s="26"/>
      <c r="Y271" s="26"/>
      <c r="Z271" s="26"/>
      <c r="AA271" s="26"/>
      <c r="AB271" s="26"/>
      <c r="AC271" s="26"/>
      <c r="AD271" s="26"/>
      <c r="AE271" s="26"/>
      <c r="AR271" s="161" t="s">
        <v>207</v>
      </c>
      <c r="AT271" s="161" t="s">
        <v>146</v>
      </c>
      <c r="AU271" s="161" t="s">
        <v>83</v>
      </c>
      <c r="AY271" s="14" t="s">
        <v>144</v>
      </c>
      <c r="BE271" s="162">
        <f t="shared" si="48"/>
        <v>0</v>
      </c>
      <c r="BF271" s="162">
        <f t="shared" si="49"/>
        <v>0</v>
      </c>
      <c r="BG271" s="162">
        <f t="shared" si="50"/>
        <v>0</v>
      </c>
      <c r="BH271" s="162">
        <f t="shared" si="51"/>
        <v>0</v>
      </c>
      <c r="BI271" s="162">
        <f t="shared" si="52"/>
        <v>0</v>
      </c>
      <c r="BJ271" s="14" t="s">
        <v>83</v>
      </c>
      <c r="BK271" s="162">
        <f t="shared" si="53"/>
        <v>0</v>
      </c>
      <c r="BL271" s="14" t="s">
        <v>207</v>
      </c>
      <c r="BM271" s="161" t="s">
        <v>1226</v>
      </c>
    </row>
    <row r="272" spans="1:65" s="2" customFormat="1" ht="24.2" customHeight="1">
      <c r="A272" s="26"/>
      <c r="B272" s="149"/>
      <c r="C272" s="150" t="s">
        <v>1227</v>
      </c>
      <c r="D272" s="150" t="s">
        <v>146</v>
      </c>
      <c r="E272" s="151" t="s">
        <v>1228</v>
      </c>
      <c r="F272" s="152" t="s">
        <v>1229</v>
      </c>
      <c r="G272" s="153" t="s">
        <v>328</v>
      </c>
      <c r="H272" s="154">
        <v>60</v>
      </c>
      <c r="I272" s="155"/>
      <c r="J272" s="155"/>
      <c r="K272" s="156"/>
      <c r="L272" s="27"/>
      <c r="M272" s="157" t="s">
        <v>1</v>
      </c>
      <c r="N272" s="158" t="s">
        <v>37</v>
      </c>
      <c r="O272" s="159">
        <v>0</v>
      </c>
      <c r="P272" s="159">
        <f t="shared" si="45"/>
        <v>0</v>
      </c>
      <c r="Q272" s="159">
        <v>0</v>
      </c>
      <c r="R272" s="159">
        <f t="shared" si="46"/>
        <v>0</v>
      </c>
      <c r="S272" s="159">
        <v>0</v>
      </c>
      <c r="T272" s="160">
        <f t="shared" si="47"/>
        <v>0</v>
      </c>
      <c r="U272" s="26"/>
      <c r="V272" s="26"/>
      <c r="W272" s="26"/>
      <c r="X272" s="26"/>
      <c r="Y272" s="26"/>
      <c r="Z272" s="26"/>
      <c r="AA272" s="26"/>
      <c r="AB272" s="26"/>
      <c r="AC272" s="26"/>
      <c r="AD272" s="26"/>
      <c r="AE272" s="26"/>
      <c r="AR272" s="161" t="s">
        <v>207</v>
      </c>
      <c r="AT272" s="161" t="s">
        <v>146</v>
      </c>
      <c r="AU272" s="161" t="s">
        <v>83</v>
      </c>
      <c r="AY272" s="14" t="s">
        <v>144</v>
      </c>
      <c r="BE272" s="162">
        <f t="shared" si="48"/>
        <v>0</v>
      </c>
      <c r="BF272" s="162">
        <f t="shared" si="49"/>
        <v>0</v>
      </c>
      <c r="BG272" s="162">
        <f t="shared" si="50"/>
        <v>0</v>
      </c>
      <c r="BH272" s="162">
        <f t="shared" si="51"/>
        <v>0</v>
      </c>
      <c r="BI272" s="162">
        <f t="shared" si="52"/>
        <v>0</v>
      </c>
      <c r="BJ272" s="14" t="s">
        <v>83</v>
      </c>
      <c r="BK272" s="162">
        <f t="shared" si="53"/>
        <v>0</v>
      </c>
      <c r="BL272" s="14" t="s">
        <v>207</v>
      </c>
      <c r="BM272" s="161" t="s">
        <v>1230</v>
      </c>
    </row>
    <row r="273" spans="1:65" s="2" customFormat="1" ht="16.5" customHeight="1">
      <c r="A273" s="26"/>
      <c r="B273" s="149"/>
      <c r="C273" s="150" t="s">
        <v>849</v>
      </c>
      <c r="D273" s="150" t="s">
        <v>146</v>
      </c>
      <c r="E273" s="151" t="s">
        <v>1231</v>
      </c>
      <c r="F273" s="152" t="s">
        <v>1232</v>
      </c>
      <c r="G273" s="153" t="s">
        <v>301</v>
      </c>
      <c r="H273" s="154">
        <v>75</v>
      </c>
      <c r="I273" s="155"/>
      <c r="J273" s="155"/>
      <c r="K273" s="156"/>
      <c r="L273" s="27"/>
      <c r="M273" s="157" t="s">
        <v>1</v>
      </c>
      <c r="N273" s="158" t="s">
        <v>37</v>
      </c>
      <c r="O273" s="159">
        <v>0</v>
      </c>
      <c r="P273" s="159">
        <f t="shared" si="45"/>
        <v>0</v>
      </c>
      <c r="Q273" s="159">
        <v>0</v>
      </c>
      <c r="R273" s="159">
        <f t="shared" si="46"/>
        <v>0</v>
      </c>
      <c r="S273" s="159">
        <v>0</v>
      </c>
      <c r="T273" s="160">
        <f t="shared" si="47"/>
        <v>0</v>
      </c>
      <c r="U273" s="26"/>
      <c r="V273" s="26"/>
      <c r="W273" s="26"/>
      <c r="X273" s="26"/>
      <c r="Y273" s="26"/>
      <c r="Z273" s="26"/>
      <c r="AA273" s="26"/>
      <c r="AB273" s="26"/>
      <c r="AC273" s="26"/>
      <c r="AD273" s="26"/>
      <c r="AE273" s="26"/>
      <c r="AR273" s="161" t="s">
        <v>207</v>
      </c>
      <c r="AT273" s="161" t="s">
        <v>146</v>
      </c>
      <c r="AU273" s="161" t="s">
        <v>83</v>
      </c>
      <c r="AY273" s="14" t="s">
        <v>144</v>
      </c>
      <c r="BE273" s="162">
        <f t="shared" si="48"/>
        <v>0</v>
      </c>
      <c r="BF273" s="162">
        <f t="shared" si="49"/>
        <v>0</v>
      </c>
      <c r="BG273" s="162">
        <f t="shared" si="50"/>
        <v>0</v>
      </c>
      <c r="BH273" s="162">
        <f t="shared" si="51"/>
        <v>0</v>
      </c>
      <c r="BI273" s="162">
        <f t="shared" si="52"/>
        <v>0</v>
      </c>
      <c r="BJ273" s="14" t="s">
        <v>83</v>
      </c>
      <c r="BK273" s="162">
        <f t="shared" si="53"/>
        <v>0</v>
      </c>
      <c r="BL273" s="14" t="s">
        <v>207</v>
      </c>
      <c r="BM273" s="161" t="s">
        <v>724</v>
      </c>
    </row>
    <row r="274" spans="1:65" s="12" customFormat="1" ht="22.7" customHeight="1">
      <c r="B274" s="137"/>
      <c r="D274" s="138" t="s">
        <v>70</v>
      </c>
      <c r="E274" s="147" t="s">
        <v>1233</v>
      </c>
      <c r="F274" s="147" t="s">
        <v>1234</v>
      </c>
      <c r="J274" s="148"/>
      <c r="L274" s="137"/>
      <c r="M274" s="141"/>
      <c r="N274" s="142"/>
      <c r="O274" s="142"/>
      <c r="P274" s="143">
        <f>SUM(P275:P332)</f>
        <v>0</v>
      </c>
      <c r="Q274" s="142"/>
      <c r="R274" s="143">
        <f>SUM(R275:R332)</f>
        <v>0.13942999999999994</v>
      </c>
      <c r="S274" s="142"/>
      <c r="T274" s="144">
        <f>SUM(T275:T332)</f>
        <v>0</v>
      </c>
      <c r="AR274" s="138" t="s">
        <v>83</v>
      </c>
      <c r="AT274" s="145" t="s">
        <v>70</v>
      </c>
      <c r="AU274" s="145" t="s">
        <v>78</v>
      </c>
      <c r="AY274" s="138" t="s">
        <v>144</v>
      </c>
      <c r="BK274" s="146">
        <f>SUM(BK275:BK332)</f>
        <v>0</v>
      </c>
    </row>
    <row r="275" spans="1:65" s="2" customFormat="1" ht="24.2" customHeight="1">
      <c r="A275" s="26"/>
      <c r="B275" s="149"/>
      <c r="C275" s="150" t="s">
        <v>1235</v>
      </c>
      <c r="D275" s="150" t="s">
        <v>146</v>
      </c>
      <c r="E275" s="151" t="s">
        <v>1236</v>
      </c>
      <c r="F275" s="152" t="s">
        <v>1237</v>
      </c>
      <c r="G275" s="153" t="s">
        <v>264</v>
      </c>
      <c r="H275" s="154">
        <v>6</v>
      </c>
      <c r="I275" s="155"/>
      <c r="J275" s="155"/>
      <c r="K275" s="156"/>
      <c r="L275" s="27"/>
      <c r="M275" s="157" t="s">
        <v>1</v>
      </c>
      <c r="N275" s="158" t="s">
        <v>37</v>
      </c>
      <c r="O275" s="159">
        <v>0</v>
      </c>
      <c r="P275" s="159">
        <f t="shared" ref="P275:P285" si="54">O275*H275</f>
        <v>0</v>
      </c>
      <c r="Q275" s="159">
        <v>2.0000000000000002E-5</v>
      </c>
      <c r="R275" s="159">
        <f t="shared" ref="R275:R285" si="55">Q275*H275</f>
        <v>1.2000000000000002E-4</v>
      </c>
      <c r="S275" s="159">
        <v>0</v>
      </c>
      <c r="T275" s="160">
        <f t="shared" ref="T275:T285" si="56">S275*H275</f>
        <v>0</v>
      </c>
      <c r="U275" s="26"/>
      <c r="V275" s="26"/>
      <c r="W275" s="26"/>
      <c r="X275" s="26"/>
      <c r="Y275" s="26"/>
      <c r="Z275" s="26"/>
      <c r="AA275" s="26"/>
      <c r="AB275" s="26"/>
      <c r="AC275" s="26"/>
      <c r="AD275" s="26"/>
      <c r="AE275" s="26"/>
      <c r="AR275" s="161" t="s">
        <v>207</v>
      </c>
      <c r="AT275" s="161" t="s">
        <v>146</v>
      </c>
      <c r="AU275" s="161" t="s">
        <v>83</v>
      </c>
      <c r="AY275" s="14" t="s">
        <v>144</v>
      </c>
      <c r="BE275" s="162">
        <f t="shared" ref="BE275:BE285" si="57">IF(N275="základná",J275,0)</f>
        <v>0</v>
      </c>
      <c r="BF275" s="162">
        <f t="shared" ref="BF275:BF285" si="58">IF(N275="znížená",J275,0)</f>
        <v>0</v>
      </c>
      <c r="BG275" s="162">
        <f t="shared" ref="BG275:BG285" si="59">IF(N275="zákl. prenesená",J275,0)</f>
        <v>0</v>
      </c>
      <c r="BH275" s="162">
        <f t="shared" ref="BH275:BH285" si="60">IF(N275="zníž. prenesená",J275,0)</f>
        <v>0</v>
      </c>
      <c r="BI275" s="162">
        <f t="shared" ref="BI275:BI285" si="61">IF(N275="nulová",J275,0)</f>
        <v>0</v>
      </c>
      <c r="BJ275" s="14" t="s">
        <v>83</v>
      </c>
      <c r="BK275" s="162">
        <f t="shared" ref="BK275:BK285" si="62">ROUND(I275*H275,2)</f>
        <v>0</v>
      </c>
      <c r="BL275" s="14" t="s">
        <v>207</v>
      </c>
      <c r="BM275" s="161" t="s">
        <v>1238</v>
      </c>
    </row>
    <row r="276" spans="1:65" s="2" customFormat="1" ht="24.2" customHeight="1">
      <c r="A276" s="26"/>
      <c r="B276" s="149"/>
      <c r="C276" s="150" t="s">
        <v>852</v>
      </c>
      <c r="D276" s="150" t="s">
        <v>146</v>
      </c>
      <c r="E276" s="151" t="s">
        <v>1239</v>
      </c>
      <c r="F276" s="152" t="s">
        <v>1240</v>
      </c>
      <c r="G276" s="153" t="s">
        <v>264</v>
      </c>
      <c r="H276" s="154">
        <v>1</v>
      </c>
      <c r="I276" s="155"/>
      <c r="J276" s="155"/>
      <c r="K276" s="156"/>
      <c r="L276" s="27"/>
      <c r="M276" s="157" t="s">
        <v>1</v>
      </c>
      <c r="N276" s="158" t="s">
        <v>37</v>
      </c>
      <c r="O276" s="159">
        <v>0</v>
      </c>
      <c r="P276" s="159">
        <f t="shared" si="54"/>
        <v>0</v>
      </c>
      <c r="Q276" s="159">
        <v>2.0000000000000002E-5</v>
      </c>
      <c r="R276" s="159">
        <f t="shared" si="55"/>
        <v>2.0000000000000002E-5</v>
      </c>
      <c r="S276" s="159">
        <v>0</v>
      </c>
      <c r="T276" s="160">
        <f t="shared" si="56"/>
        <v>0</v>
      </c>
      <c r="U276" s="26"/>
      <c r="V276" s="26"/>
      <c r="W276" s="26"/>
      <c r="X276" s="26"/>
      <c r="Y276" s="26"/>
      <c r="Z276" s="26"/>
      <c r="AA276" s="26"/>
      <c r="AB276" s="26"/>
      <c r="AC276" s="26"/>
      <c r="AD276" s="26"/>
      <c r="AE276" s="26"/>
      <c r="AR276" s="161" t="s">
        <v>207</v>
      </c>
      <c r="AT276" s="161" t="s">
        <v>146</v>
      </c>
      <c r="AU276" s="161" t="s">
        <v>83</v>
      </c>
      <c r="AY276" s="14" t="s">
        <v>144</v>
      </c>
      <c r="BE276" s="162">
        <f t="shared" si="57"/>
        <v>0</v>
      </c>
      <c r="BF276" s="162">
        <f t="shared" si="58"/>
        <v>0</v>
      </c>
      <c r="BG276" s="162">
        <f t="shared" si="59"/>
        <v>0</v>
      </c>
      <c r="BH276" s="162">
        <f t="shared" si="60"/>
        <v>0</v>
      </c>
      <c r="BI276" s="162">
        <f t="shared" si="61"/>
        <v>0</v>
      </c>
      <c r="BJ276" s="14" t="s">
        <v>83</v>
      </c>
      <c r="BK276" s="162">
        <f t="shared" si="62"/>
        <v>0</v>
      </c>
      <c r="BL276" s="14" t="s">
        <v>207</v>
      </c>
      <c r="BM276" s="161" t="s">
        <v>1241</v>
      </c>
    </row>
    <row r="277" spans="1:65" s="2" customFormat="1" ht="24.2" customHeight="1">
      <c r="A277" s="26"/>
      <c r="B277" s="149"/>
      <c r="C277" s="150" t="s">
        <v>1242</v>
      </c>
      <c r="D277" s="150" t="s">
        <v>146</v>
      </c>
      <c r="E277" s="151" t="s">
        <v>1243</v>
      </c>
      <c r="F277" s="152" t="s">
        <v>1244</v>
      </c>
      <c r="G277" s="153" t="s">
        <v>264</v>
      </c>
      <c r="H277" s="154">
        <v>460</v>
      </c>
      <c r="I277" s="155"/>
      <c r="J277" s="155"/>
      <c r="K277" s="156"/>
      <c r="L277" s="27"/>
      <c r="M277" s="157" t="s">
        <v>1</v>
      </c>
      <c r="N277" s="158" t="s">
        <v>37</v>
      </c>
      <c r="O277" s="159">
        <v>0</v>
      </c>
      <c r="P277" s="159">
        <f t="shared" si="54"/>
        <v>0</v>
      </c>
      <c r="Q277" s="159">
        <v>9.0000000000000006E-5</v>
      </c>
      <c r="R277" s="159">
        <f t="shared" si="55"/>
        <v>4.1399999999999999E-2</v>
      </c>
      <c r="S277" s="159">
        <v>0</v>
      </c>
      <c r="T277" s="160">
        <f t="shared" si="56"/>
        <v>0</v>
      </c>
      <c r="U277" s="26"/>
      <c r="V277" s="26"/>
      <c r="W277" s="26"/>
      <c r="X277" s="26"/>
      <c r="Y277" s="26"/>
      <c r="Z277" s="26"/>
      <c r="AA277" s="26"/>
      <c r="AB277" s="26"/>
      <c r="AC277" s="26"/>
      <c r="AD277" s="26"/>
      <c r="AE277" s="26"/>
      <c r="AR277" s="161" t="s">
        <v>207</v>
      </c>
      <c r="AT277" s="161" t="s">
        <v>146</v>
      </c>
      <c r="AU277" s="161" t="s">
        <v>83</v>
      </c>
      <c r="AY277" s="14" t="s">
        <v>144</v>
      </c>
      <c r="BE277" s="162">
        <f t="shared" si="57"/>
        <v>0</v>
      </c>
      <c r="BF277" s="162">
        <f t="shared" si="58"/>
        <v>0</v>
      </c>
      <c r="BG277" s="162">
        <f t="shared" si="59"/>
        <v>0</v>
      </c>
      <c r="BH277" s="162">
        <f t="shared" si="60"/>
        <v>0</v>
      </c>
      <c r="BI277" s="162">
        <f t="shared" si="61"/>
        <v>0</v>
      </c>
      <c r="BJ277" s="14" t="s">
        <v>83</v>
      </c>
      <c r="BK277" s="162">
        <f t="shared" si="62"/>
        <v>0</v>
      </c>
      <c r="BL277" s="14" t="s">
        <v>207</v>
      </c>
      <c r="BM277" s="161" t="s">
        <v>1245</v>
      </c>
    </row>
    <row r="278" spans="1:65" s="2" customFormat="1" ht="24.2" customHeight="1">
      <c r="A278" s="26"/>
      <c r="B278" s="149"/>
      <c r="C278" s="150" t="s">
        <v>855</v>
      </c>
      <c r="D278" s="150" t="s">
        <v>146</v>
      </c>
      <c r="E278" s="151" t="s">
        <v>1246</v>
      </c>
      <c r="F278" s="152" t="s">
        <v>1247</v>
      </c>
      <c r="G278" s="153" t="s">
        <v>264</v>
      </c>
      <c r="H278" s="154">
        <v>30</v>
      </c>
      <c r="I278" s="155"/>
      <c r="J278" s="155"/>
      <c r="K278" s="156"/>
      <c r="L278" s="27"/>
      <c r="M278" s="157" t="s">
        <v>1</v>
      </c>
      <c r="N278" s="158" t="s">
        <v>37</v>
      </c>
      <c r="O278" s="159">
        <v>0</v>
      </c>
      <c r="P278" s="159">
        <f t="shared" si="54"/>
        <v>0</v>
      </c>
      <c r="Q278" s="159">
        <v>1.7000000000000001E-4</v>
      </c>
      <c r="R278" s="159">
        <f t="shared" si="55"/>
        <v>5.1000000000000004E-3</v>
      </c>
      <c r="S278" s="159">
        <v>0</v>
      </c>
      <c r="T278" s="160">
        <f t="shared" si="56"/>
        <v>0</v>
      </c>
      <c r="U278" s="26"/>
      <c r="V278" s="26"/>
      <c r="W278" s="26"/>
      <c r="X278" s="26"/>
      <c r="Y278" s="26"/>
      <c r="Z278" s="26"/>
      <c r="AA278" s="26"/>
      <c r="AB278" s="26"/>
      <c r="AC278" s="26"/>
      <c r="AD278" s="26"/>
      <c r="AE278" s="26"/>
      <c r="AR278" s="161" t="s">
        <v>207</v>
      </c>
      <c r="AT278" s="161" t="s">
        <v>146</v>
      </c>
      <c r="AU278" s="161" t="s">
        <v>83</v>
      </c>
      <c r="AY278" s="14" t="s">
        <v>144</v>
      </c>
      <c r="BE278" s="162">
        <f t="shared" si="57"/>
        <v>0</v>
      </c>
      <c r="BF278" s="162">
        <f t="shared" si="58"/>
        <v>0</v>
      </c>
      <c r="BG278" s="162">
        <f t="shared" si="59"/>
        <v>0</v>
      </c>
      <c r="BH278" s="162">
        <f t="shared" si="60"/>
        <v>0</v>
      </c>
      <c r="BI278" s="162">
        <f t="shared" si="61"/>
        <v>0</v>
      </c>
      <c r="BJ278" s="14" t="s">
        <v>83</v>
      </c>
      <c r="BK278" s="162">
        <f t="shared" si="62"/>
        <v>0</v>
      </c>
      <c r="BL278" s="14" t="s">
        <v>207</v>
      </c>
      <c r="BM278" s="161" t="s">
        <v>1248</v>
      </c>
    </row>
    <row r="279" spans="1:65" s="2" customFormat="1" ht="24.2" customHeight="1">
      <c r="A279" s="26"/>
      <c r="B279" s="149"/>
      <c r="C279" s="150" t="s">
        <v>1249</v>
      </c>
      <c r="D279" s="150" t="s">
        <v>146</v>
      </c>
      <c r="E279" s="151" t="s">
        <v>1250</v>
      </c>
      <c r="F279" s="152" t="s">
        <v>1251</v>
      </c>
      <c r="G279" s="153" t="s">
        <v>264</v>
      </c>
      <c r="H279" s="154">
        <v>20</v>
      </c>
      <c r="I279" s="155"/>
      <c r="J279" s="155"/>
      <c r="K279" s="156"/>
      <c r="L279" s="27"/>
      <c r="M279" s="157" t="s">
        <v>1</v>
      </c>
      <c r="N279" s="158" t="s">
        <v>37</v>
      </c>
      <c r="O279" s="159">
        <v>0</v>
      </c>
      <c r="P279" s="159">
        <f t="shared" si="54"/>
        <v>0</v>
      </c>
      <c r="Q279" s="159">
        <v>2.1000000000000001E-4</v>
      </c>
      <c r="R279" s="159">
        <f t="shared" si="55"/>
        <v>4.2000000000000006E-3</v>
      </c>
      <c r="S279" s="159">
        <v>0</v>
      </c>
      <c r="T279" s="160">
        <f t="shared" si="56"/>
        <v>0</v>
      </c>
      <c r="U279" s="26"/>
      <c r="V279" s="26"/>
      <c r="W279" s="26"/>
      <c r="X279" s="26"/>
      <c r="Y279" s="26"/>
      <c r="Z279" s="26"/>
      <c r="AA279" s="26"/>
      <c r="AB279" s="26"/>
      <c r="AC279" s="26"/>
      <c r="AD279" s="26"/>
      <c r="AE279" s="26"/>
      <c r="AR279" s="161" t="s">
        <v>207</v>
      </c>
      <c r="AT279" s="161" t="s">
        <v>146</v>
      </c>
      <c r="AU279" s="161" t="s">
        <v>83</v>
      </c>
      <c r="AY279" s="14" t="s">
        <v>144</v>
      </c>
      <c r="BE279" s="162">
        <f t="shared" si="57"/>
        <v>0</v>
      </c>
      <c r="BF279" s="162">
        <f t="shared" si="58"/>
        <v>0</v>
      </c>
      <c r="BG279" s="162">
        <f t="shared" si="59"/>
        <v>0</v>
      </c>
      <c r="BH279" s="162">
        <f t="shared" si="60"/>
        <v>0</v>
      </c>
      <c r="BI279" s="162">
        <f t="shared" si="61"/>
        <v>0</v>
      </c>
      <c r="BJ279" s="14" t="s">
        <v>83</v>
      </c>
      <c r="BK279" s="162">
        <f t="shared" si="62"/>
        <v>0</v>
      </c>
      <c r="BL279" s="14" t="s">
        <v>207</v>
      </c>
      <c r="BM279" s="161" t="s">
        <v>1252</v>
      </c>
    </row>
    <row r="280" spans="1:65" s="2" customFormat="1" ht="24.2" customHeight="1">
      <c r="A280" s="26"/>
      <c r="B280" s="149"/>
      <c r="C280" s="150" t="s">
        <v>858</v>
      </c>
      <c r="D280" s="150" t="s">
        <v>146</v>
      </c>
      <c r="E280" s="151" t="s">
        <v>1253</v>
      </c>
      <c r="F280" s="152" t="s">
        <v>1254</v>
      </c>
      <c r="G280" s="153" t="s">
        <v>264</v>
      </c>
      <c r="H280" s="154">
        <v>1</v>
      </c>
      <c r="I280" s="155"/>
      <c r="J280" s="155"/>
      <c r="K280" s="156"/>
      <c r="L280" s="27"/>
      <c r="M280" s="157" t="s">
        <v>1</v>
      </c>
      <c r="N280" s="158" t="s">
        <v>37</v>
      </c>
      <c r="O280" s="159">
        <v>0</v>
      </c>
      <c r="P280" s="159">
        <f t="shared" si="54"/>
        <v>0</v>
      </c>
      <c r="Q280" s="159">
        <v>9.0000000000000006E-5</v>
      </c>
      <c r="R280" s="159">
        <f t="shared" si="55"/>
        <v>9.0000000000000006E-5</v>
      </c>
      <c r="S280" s="159">
        <v>0</v>
      </c>
      <c r="T280" s="160">
        <f t="shared" si="56"/>
        <v>0</v>
      </c>
      <c r="U280" s="26"/>
      <c r="V280" s="26"/>
      <c r="W280" s="26"/>
      <c r="X280" s="26"/>
      <c r="Y280" s="26"/>
      <c r="Z280" s="26"/>
      <c r="AA280" s="26"/>
      <c r="AB280" s="26"/>
      <c r="AC280" s="26"/>
      <c r="AD280" s="26"/>
      <c r="AE280" s="26"/>
      <c r="AR280" s="161" t="s">
        <v>207</v>
      </c>
      <c r="AT280" s="161" t="s">
        <v>146</v>
      </c>
      <c r="AU280" s="161" t="s">
        <v>83</v>
      </c>
      <c r="AY280" s="14" t="s">
        <v>144</v>
      </c>
      <c r="BE280" s="162">
        <f t="shared" si="57"/>
        <v>0</v>
      </c>
      <c r="BF280" s="162">
        <f t="shared" si="58"/>
        <v>0</v>
      </c>
      <c r="BG280" s="162">
        <f t="shared" si="59"/>
        <v>0</v>
      </c>
      <c r="BH280" s="162">
        <f t="shared" si="60"/>
        <v>0</v>
      </c>
      <c r="BI280" s="162">
        <f t="shared" si="61"/>
        <v>0</v>
      </c>
      <c r="BJ280" s="14" t="s">
        <v>83</v>
      </c>
      <c r="BK280" s="162">
        <f t="shared" si="62"/>
        <v>0</v>
      </c>
      <c r="BL280" s="14" t="s">
        <v>207</v>
      </c>
      <c r="BM280" s="161" t="s">
        <v>1255</v>
      </c>
    </row>
    <row r="281" spans="1:65" s="2" customFormat="1" ht="24.2" customHeight="1">
      <c r="A281" s="26"/>
      <c r="B281" s="149"/>
      <c r="C281" s="150" t="s">
        <v>1256</v>
      </c>
      <c r="D281" s="150" t="s">
        <v>146</v>
      </c>
      <c r="E281" s="151" t="s">
        <v>1257</v>
      </c>
      <c r="F281" s="152" t="s">
        <v>1258</v>
      </c>
      <c r="G281" s="153" t="s">
        <v>264</v>
      </c>
      <c r="H281" s="154">
        <v>1</v>
      </c>
      <c r="I281" s="155"/>
      <c r="J281" s="155"/>
      <c r="K281" s="156"/>
      <c r="L281" s="27"/>
      <c r="M281" s="157" t="s">
        <v>1</v>
      </c>
      <c r="N281" s="158" t="s">
        <v>37</v>
      </c>
      <c r="O281" s="159">
        <v>0</v>
      </c>
      <c r="P281" s="159">
        <f t="shared" si="54"/>
        <v>0</v>
      </c>
      <c r="Q281" s="159">
        <v>1.2999999999999999E-4</v>
      </c>
      <c r="R281" s="159">
        <f t="shared" si="55"/>
        <v>1.2999999999999999E-4</v>
      </c>
      <c r="S281" s="159">
        <v>0</v>
      </c>
      <c r="T281" s="160">
        <f t="shared" si="56"/>
        <v>0</v>
      </c>
      <c r="U281" s="26"/>
      <c r="V281" s="26"/>
      <c r="W281" s="26"/>
      <c r="X281" s="26"/>
      <c r="Y281" s="26"/>
      <c r="Z281" s="26"/>
      <c r="AA281" s="26"/>
      <c r="AB281" s="26"/>
      <c r="AC281" s="26"/>
      <c r="AD281" s="26"/>
      <c r="AE281" s="26"/>
      <c r="AR281" s="161" t="s">
        <v>207</v>
      </c>
      <c r="AT281" s="161" t="s">
        <v>146</v>
      </c>
      <c r="AU281" s="161" t="s">
        <v>83</v>
      </c>
      <c r="AY281" s="14" t="s">
        <v>144</v>
      </c>
      <c r="BE281" s="162">
        <f t="shared" si="57"/>
        <v>0</v>
      </c>
      <c r="BF281" s="162">
        <f t="shared" si="58"/>
        <v>0</v>
      </c>
      <c r="BG281" s="162">
        <f t="shared" si="59"/>
        <v>0</v>
      </c>
      <c r="BH281" s="162">
        <f t="shared" si="60"/>
        <v>0</v>
      </c>
      <c r="BI281" s="162">
        <f t="shared" si="61"/>
        <v>0</v>
      </c>
      <c r="BJ281" s="14" t="s">
        <v>83</v>
      </c>
      <c r="BK281" s="162">
        <f t="shared" si="62"/>
        <v>0</v>
      </c>
      <c r="BL281" s="14" t="s">
        <v>207</v>
      </c>
      <c r="BM281" s="161" t="s">
        <v>1259</v>
      </c>
    </row>
    <row r="282" spans="1:65" s="2" customFormat="1" ht="24.2" customHeight="1">
      <c r="A282" s="26"/>
      <c r="B282" s="149"/>
      <c r="C282" s="150" t="s">
        <v>861</v>
      </c>
      <c r="D282" s="150" t="s">
        <v>146</v>
      </c>
      <c r="E282" s="151" t="s">
        <v>1260</v>
      </c>
      <c r="F282" s="152" t="s">
        <v>1261</v>
      </c>
      <c r="G282" s="153" t="s">
        <v>197</v>
      </c>
      <c r="H282" s="154">
        <v>0.39600000000000002</v>
      </c>
      <c r="I282" s="155"/>
      <c r="J282" s="155"/>
      <c r="K282" s="156"/>
      <c r="L282" s="27"/>
      <c r="M282" s="157" t="s">
        <v>1</v>
      </c>
      <c r="N282" s="158" t="s">
        <v>37</v>
      </c>
      <c r="O282" s="159">
        <v>0</v>
      </c>
      <c r="P282" s="159">
        <f t="shared" si="54"/>
        <v>0</v>
      </c>
      <c r="Q282" s="159">
        <v>0</v>
      </c>
      <c r="R282" s="159">
        <f t="shared" si="55"/>
        <v>0</v>
      </c>
      <c r="S282" s="159">
        <v>0</v>
      </c>
      <c r="T282" s="160">
        <f t="shared" si="56"/>
        <v>0</v>
      </c>
      <c r="U282" s="26"/>
      <c r="V282" s="26"/>
      <c r="W282" s="26"/>
      <c r="X282" s="26"/>
      <c r="Y282" s="26"/>
      <c r="Z282" s="26"/>
      <c r="AA282" s="26"/>
      <c r="AB282" s="26"/>
      <c r="AC282" s="26"/>
      <c r="AD282" s="26"/>
      <c r="AE282" s="26"/>
      <c r="AR282" s="161" t="s">
        <v>207</v>
      </c>
      <c r="AT282" s="161" t="s">
        <v>146</v>
      </c>
      <c r="AU282" s="161" t="s">
        <v>83</v>
      </c>
      <c r="AY282" s="14" t="s">
        <v>144</v>
      </c>
      <c r="BE282" s="162">
        <f t="shared" si="57"/>
        <v>0</v>
      </c>
      <c r="BF282" s="162">
        <f t="shared" si="58"/>
        <v>0</v>
      </c>
      <c r="BG282" s="162">
        <f t="shared" si="59"/>
        <v>0</v>
      </c>
      <c r="BH282" s="162">
        <f t="shared" si="60"/>
        <v>0</v>
      </c>
      <c r="BI282" s="162">
        <f t="shared" si="61"/>
        <v>0</v>
      </c>
      <c r="BJ282" s="14" t="s">
        <v>83</v>
      </c>
      <c r="BK282" s="162">
        <f t="shared" si="62"/>
        <v>0</v>
      </c>
      <c r="BL282" s="14" t="s">
        <v>207</v>
      </c>
      <c r="BM282" s="161" t="s">
        <v>1262</v>
      </c>
    </row>
    <row r="283" spans="1:65" s="2" customFormat="1" ht="24.2" customHeight="1">
      <c r="A283" s="26"/>
      <c r="B283" s="149"/>
      <c r="C283" s="150" t="s">
        <v>1263</v>
      </c>
      <c r="D283" s="150" t="s">
        <v>146</v>
      </c>
      <c r="E283" s="151" t="s">
        <v>1264</v>
      </c>
      <c r="F283" s="152" t="s">
        <v>1265</v>
      </c>
      <c r="G283" s="153" t="s">
        <v>779</v>
      </c>
      <c r="H283" s="154">
        <v>2</v>
      </c>
      <c r="I283" s="155"/>
      <c r="J283" s="155"/>
      <c r="K283" s="156"/>
      <c r="L283" s="27"/>
      <c r="M283" s="157" t="s">
        <v>1</v>
      </c>
      <c r="N283" s="158" t="s">
        <v>37</v>
      </c>
      <c r="O283" s="159">
        <v>0</v>
      </c>
      <c r="P283" s="159">
        <f t="shared" si="54"/>
        <v>0</v>
      </c>
      <c r="Q283" s="159">
        <v>8.0999999999999996E-3</v>
      </c>
      <c r="R283" s="159">
        <f t="shared" si="55"/>
        <v>1.6199999999999999E-2</v>
      </c>
      <c r="S283" s="159">
        <v>0</v>
      </c>
      <c r="T283" s="160">
        <f t="shared" si="56"/>
        <v>0</v>
      </c>
      <c r="U283" s="26"/>
      <c r="V283" s="26"/>
      <c r="W283" s="26"/>
      <c r="X283" s="26"/>
      <c r="Y283" s="26"/>
      <c r="Z283" s="26"/>
      <c r="AA283" s="26"/>
      <c r="AB283" s="26"/>
      <c r="AC283" s="26"/>
      <c r="AD283" s="26"/>
      <c r="AE283" s="26"/>
      <c r="AR283" s="161" t="s">
        <v>207</v>
      </c>
      <c r="AT283" s="161" t="s">
        <v>146</v>
      </c>
      <c r="AU283" s="161" t="s">
        <v>83</v>
      </c>
      <c r="AY283" s="14" t="s">
        <v>144</v>
      </c>
      <c r="BE283" s="162">
        <f t="shared" si="57"/>
        <v>0</v>
      </c>
      <c r="BF283" s="162">
        <f t="shared" si="58"/>
        <v>0</v>
      </c>
      <c r="BG283" s="162">
        <f t="shared" si="59"/>
        <v>0</v>
      </c>
      <c r="BH283" s="162">
        <f t="shared" si="60"/>
        <v>0</v>
      </c>
      <c r="BI283" s="162">
        <f t="shared" si="61"/>
        <v>0</v>
      </c>
      <c r="BJ283" s="14" t="s">
        <v>83</v>
      </c>
      <c r="BK283" s="162">
        <f t="shared" si="62"/>
        <v>0</v>
      </c>
      <c r="BL283" s="14" t="s">
        <v>207</v>
      </c>
      <c r="BM283" s="161" t="s">
        <v>1266</v>
      </c>
    </row>
    <row r="284" spans="1:65" s="2" customFormat="1" ht="16.5" customHeight="1">
      <c r="A284" s="26"/>
      <c r="B284" s="149"/>
      <c r="C284" s="150" t="s">
        <v>864</v>
      </c>
      <c r="D284" s="150" t="s">
        <v>146</v>
      </c>
      <c r="E284" s="151" t="s">
        <v>1267</v>
      </c>
      <c r="F284" s="152" t="s">
        <v>1268</v>
      </c>
      <c r="G284" s="153" t="s">
        <v>264</v>
      </c>
      <c r="H284" s="154">
        <v>1</v>
      </c>
      <c r="I284" s="155"/>
      <c r="J284" s="155"/>
      <c r="K284" s="156"/>
      <c r="L284" s="27"/>
      <c r="M284" s="157" t="s">
        <v>1</v>
      </c>
      <c r="N284" s="158" t="s">
        <v>37</v>
      </c>
      <c r="O284" s="159">
        <v>0</v>
      </c>
      <c r="P284" s="159">
        <f t="shared" si="54"/>
        <v>0</v>
      </c>
      <c r="Q284" s="159">
        <v>1.5299999999999999E-3</v>
      </c>
      <c r="R284" s="159">
        <f t="shared" si="55"/>
        <v>1.5299999999999999E-3</v>
      </c>
      <c r="S284" s="159">
        <v>0</v>
      </c>
      <c r="T284" s="160">
        <f t="shared" si="56"/>
        <v>0</v>
      </c>
      <c r="U284" s="26"/>
      <c r="V284" s="26"/>
      <c r="W284" s="26"/>
      <c r="X284" s="26"/>
      <c r="Y284" s="26"/>
      <c r="Z284" s="26"/>
      <c r="AA284" s="26"/>
      <c r="AB284" s="26"/>
      <c r="AC284" s="26"/>
      <c r="AD284" s="26"/>
      <c r="AE284" s="26"/>
      <c r="AR284" s="161" t="s">
        <v>207</v>
      </c>
      <c r="AT284" s="161" t="s">
        <v>146</v>
      </c>
      <c r="AU284" s="161" t="s">
        <v>83</v>
      </c>
      <c r="AY284" s="14" t="s">
        <v>144</v>
      </c>
      <c r="BE284" s="162">
        <f t="shared" si="57"/>
        <v>0</v>
      </c>
      <c r="BF284" s="162">
        <f t="shared" si="58"/>
        <v>0</v>
      </c>
      <c r="BG284" s="162">
        <f t="shared" si="59"/>
        <v>0</v>
      </c>
      <c r="BH284" s="162">
        <f t="shared" si="60"/>
        <v>0</v>
      </c>
      <c r="BI284" s="162">
        <f t="shared" si="61"/>
        <v>0</v>
      </c>
      <c r="BJ284" s="14" t="s">
        <v>83</v>
      </c>
      <c r="BK284" s="162">
        <f t="shared" si="62"/>
        <v>0</v>
      </c>
      <c r="BL284" s="14" t="s">
        <v>207</v>
      </c>
      <c r="BM284" s="161" t="s">
        <v>1269</v>
      </c>
    </row>
    <row r="285" spans="1:65" s="2" customFormat="1" ht="24.2" customHeight="1">
      <c r="A285" s="26"/>
      <c r="B285" s="149"/>
      <c r="C285" s="163" t="s">
        <v>1270</v>
      </c>
      <c r="D285" s="163" t="s">
        <v>194</v>
      </c>
      <c r="E285" s="164" t="s">
        <v>1271</v>
      </c>
      <c r="F285" s="165" t="s">
        <v>1953</v>
      </c>
      <c r="G285" s="166" t="s">
        <v>264</v>
      </c>
      <c r="H285" s="167">
        <v>1</v>
      </c>
      <c r="I285" s="168"/>
      <c r="J285" s="168"/>
      <c r="K285" s="169"/>
      <c r="L285" s="170"/>
      <c r="M285" s="171" t="s">
        <v>1</v>
      </c>
      <c r="N285" s="172" t="s">
        <v>37</v>
      </c>
      <c r="O285" s="159">
        <v>0</v>
      </c>
      <c r="P285" s="159">
        <f t="shared" si="54"/>
        <v>0</v>
      </c>
      <c r="Q285" s="159">
        <v>0</v>
      </c>
      <c r="R285" s="159">
        <f t="shared" si="55"/>
        <v>0</v>
      </c>
      <c r="S285" s="159">
        <v>0</v>
      </c>
      <c r="T285" s="160">
        <f t="shared" si="56"/>
        <v>0</v>
      </c>
      <c r="U285" s="26"/>
      <c r="V285" s="26"/>
      <c r="W285" s="26"/>
      <c r="X285" s="26"/>
      <c r="Y285" s="26"/>
      <c r="Z285" s="26"/>
      <c r="AA285" s="26"/>
      <c r="AB285" s="26"/>
      <c r="AC285" s="26"/>
      <c r="AD285" s="26"/>
      <c r="AE285" s="26"/>
      <c r="AR285" s="161" t="s">
        <v>274</v>
      </c>
      <c r="AT285" s="161" t="s">
        <v>194</v>
      </c>
      <c r="AU285" s="161" t="s">
        <v>83</v>
      </c>
      <c r="AY285" s="14" t="s">
        <v>144</v>
      </c>
      <c r="BE285" s="162">
        <f t="shared" si="57"/>
        <v>0</v>
      </c>
      <c r="BF285" s="162">
        <f t="shared" si="58"/>
        <v>0</v>
      </c>
      <c r="BG285" s="162">
        <f t="shared" si="59"/>
        <v>0</v>
      </c>
      <c r="BH285" s="162">
        <f t="shared" si="60"/>
        <v>0</v>
      </c>
      <c r="BI285" s="162">
        <f t="shared" si="61"/>
        <v>0</v>
      </c>
      <c r="BJ285" s="14" t="s">
        <v>83</v>
      </c>
      <c r="BK285" s="162">
        <f t="shared" si="62"/>
        <v>0</v>
      </c>
      <c r="BL285" s="14" t="s">
        <v>207</v>
      </c>
      <c r="BM285" s="161" t="s">
        <v>1272</v>
      </c>
    </row>
    <row r="286" spans="1:65" s="2" customFormat="1" ht="29.25">
      <c r="A286" s="26"/>
      <c r="B286" s="27"/>
      <c r="C286" s="26"/>
      <c r="D286" s="177" t="s">
        <v>663</v>
      </c>
      <c r="E286" s="26"/>
      <c r="F286" s="178" t="s">
        <v>1273</v>
      </c>
      <c r="G286" s="26"/>
      <c r="H286" s="26"/>
      <c r="I286" s="26"/>
      <c r="J286" s="26"/>
      <c r="K286" s="26"/>
      <c r="L286" s="27"/>
      <c r="M286" s="179"/>
      <c r="N286" s="180"/>
      <c r="O286" s="55"/>
      <c r="P286" s="55"/>
      <c r="Q286" s="55"/>
      <c r="R286" s="55"/>
      <c r="S286" s="55"/>
      <c r="T286" s="56"/>
      <c r="U286" s="26"/>
      <c r="V286" s="26"/>
      <c r="W286" s="26"/>
      <c r="X286" s="26"/>
      <c r="Y286" s="26"/>
      <c r="Z286" s="26"/>
      <c r="AA286" s="26"/>
      <c r="AB286" s="26"/>
      <c r="AC286" s="26"/>
      <c r="AD286" s="26"/>
      <c r="AE286" s="26"/>
      <c r="AT286" s="14" t="s">
        <v>663</v>
      </c>
      <c r="AU286" s="14" t="s">
        <v>83</v>
      </c>
    </row>
    <row r="287" spans="1:65" s="2" customFormat="1" ht="16.5" customHeight="1">
      <c r="A287" s="26"/>
      <c r="B287" s="149"/>
      <c r="C287" s="150" t="s">
        <v>867</v>
      </c>
      <c r="D287" s="150" t="s">
        <v>146</v>
      </c>
      <c r="E287" s="151" t="s">
        <v>1274</v>
      </c>
      <c r="F287" s="152" t="s">
        <v>1275</v>
      </c>
      <c r="G287" s="153" t="s">
        <v>779</v>
      </c>
      <c r="H287" s="154">
        <v>3</v>
      </c>
      <c r="I287" s="155"/>
      <c r="J287" s="155"/>
      <c r="K287" s="156"/>
      <c r="L287" s="27"/>
      <c r="M287" s="157" t="s">
        <v>1</v>
      </c>
      <c r="N287" s="158" t="s">
        <v>37</v>
      </c>
      <c r="O287" s="159">
        <v>0</v>
      </c>
      <c r="P287" s="159">
        <f>O287*H287</f>
        <v>0</v>
      </c>
      <c r="Q287" s="159">
        <v>7.1900000000000002E-3</v>
      </c>
      <c r="R287" s="159">
        <f>Q287*H287</f>
        <v>2.1569999999999999E-2</v>
      </c>
      <c r="S287" s="159">
        <v>0</v>
      </c>
      <c r="T287" s="160">
        <f>S287*H287</f>
        <v>0</v>
      </c>
      <c r="U287" s="26"/>
      <c r="V287" s="26"/>
      <c r="W287" s="26"/>
      <c r="X287" s="26"/>
      <c r="Y287" s="26"/>
      <c r="Z287" s="26"/>
      <c r="AA287" s="26"/>
      <c r="AB287" s="26"/>
      <c r="AC287" s="26"/>
      <c r="AD287" s="26"/>
      <c r="AE287" s="26"/>
      <c r="AR287" s="161" t="s">
        <v>207</v>
      </c>
      <c r="AT287" s="161" t="s">
        <v>146</v>
      </c>
      <c r="AU287" s="161" t="s">
        <v>83</v>
      </c>
      <c r="AY287" s="14" t="s">
        <v>144</v>
      </c>
      <c r="BE287" s="162">
        <f>IF(N287="základná",J287,0)</f>
        <v>0</v>
      </c>
      <c r="BF287" s="162">
        <f>IF(N287="znížená",J287,0)</f>
        <v>0</v>
      </c>
      <c r="BG287" s="162">
        <f>IF(N287="zákl. prenesená",J287,0)</f>
        <v>0</v>
      </c>
      <c r="BH287" s="162">
        <f>IF(N287="zníž. prenesená",J287,0)</f>
        <v>0</v>
      </c>
      <c r="BI287" s="162">
        <f>IF(N287="nulová",J287,0)</f>
        <v>0</v>
      </c>
      <c r="BJ287" s="14" t="s">
        <v>83</v>
      </c>
      <c r="BK287" s="162">
        <f>ROUND(I287*H287,2)</f>
        <v>0</v>
      </c>
      <c r="BL287" s="14" t="s">
        <v>207</v>
      </c>
      <c r="BM287" s="161" t="s">
        <v>1276</v>
      </c>
    </row>
    <row r="288" spans="1:65" s="2" customFormat="1" ht="16.5" customHeight="1">
      <c r="A288" s="26"/>
      <c r="B288" s="149"/>
      <c r="C288" s="150" t="s">
        <v>1277</v>
      </c>
      <c r="D288" s="150" t="s">
        <v>146</v>
      </c>
      <c r="E288" s="151" t="s">
        <v>1278</v>
      </c>
      <c r="F288" s="152" t="s">
        <v>1279</v>
      </c>
      <c r="G288" s="153" t="s">
        <v>264</v>
      </c>
      <c r="H288" s="154">
        <v>3</v>
      </c>
      <c r="I288" s="155"/>
      <c r="J288" s="155"/>
      <c r="K288" s="156"/>
      <c r="L288" s="27"/>
      <c r="M288" s="157" t="s">
        <v>1</v>
      </c>
      <c r="N288" s="158" t="s">
        <v>37</v>
      </c>
      <c r="O288" s="159">
        <v>0</v>
      </c>
      <c r="P288" s="159">
        <f>O288*H288</f>
        <v>0</v>
      </c>
      <c r="Q288" s="159">
        <v>2.2000000000000001E-4</v>
      </c>
      <c r="R288" s="159">
        <f>Q288*H288</f>
        <v>6.6E-4</v>
      </c>
      <c r="S288" s="159">
        <v>0</v>
      </c>
      <c r="T288" s="160">
        <f>S288*H288</f>
        <v>0</v>
      </c>
      <c r="U288" s="26"/>
      <c r="V288" s="26"/>
      <c r="W288" s="26"/>
      <c r="X288" s="26"/>
      <c r="Y288" s="26"/>
      <c r="Z288" s="26"/>
      <c r="AA288" s="26"/>
      <c r="AB288" s="26"/>
      <c r="AC288" s="26"/>
      <c r="AD288" s="26"/>
      <c r="AE288" s="26"/>
      <c r="AR288" s="161" t="s">
        <v>207</v>
      </c>
      <c r="AT288" s="161" t="s">
        <v>146</v>
      </c>
      <c r="AU288" s="161" t="s">
        <v>83</v>
      </c>
      <c r="AY288" s="14" t="s">
        <v>144</v>
      </c>
      <c r="BE288" s="162">
        <f>IF(N288="základná",J288,0)</f>
        <v>0</v>
      </c>
      <c r="BF288" s="162">
        <f>IF(N288="znížená",J288,0)</f>
        <v>0</v>
      </c>
      <c r="BG288" s="162">
        <f>IF(N288="zákl. prenesená",J288,0)</f>
        <v>0</v>
      </c>
      <c r="BH288" s="162">
        <f>IF(N288="zníž. prenesená",J288,0)</f>
        <v>0</v>
      </c>
      <c r="BI288" s="162">
        <f>IF(N288="nulová",J288,0)</f>
        <v>0</v>
      </c>
      <c r="BJ288" s="14" t="s">
        <v>83</v>
      </c>
      <c r="BK288" s="162">
        <f>ROUND(I288*H288,2)</f>
        <v>0</v>
      </c>
      <c r="BL288" s="14" t="s">
        <v>207</v>
      </c>
      <c r="BM288" s="161" t="s">
        <v>1280</v>
      </c>
    </row>
    <row r="289" spans="1:65" s="2" customFormat="1" ht="37.700000000000003" customHeight="1">
      <c r="A289" s="26"/>
      <c r="B289" s="149"/>
      <c r="C289" s="163" t="s">
        <v>870</v>
      </c>
      <c r="D289" s="163" t="s">
        <v>194</v>
      </c>
      <c r="E289" s="164" t="s">
        <v>1281</v>
      </c>
      <c r="F289" s="165" t="s">
        <v>1878</v>
      </c>
      <c r="G289" s="166" t="s">
        <v>264</v>
      </c>
      <c r="H289" s="167">
        <v>3</v>
      </c>
      <c r="I289" s="168"/>
      <c r="J289" s="168"/>
      <c r="K289" s="169"/>
      <c r="L289" s="170"/>
      <c r="M289" s="171" t="s">
        <v>1</v>
      </c>
      <c r="N289" s="172" t="s">
        <v>37</v>
      </c>
      <c r="O289" s="159">
        <v>0</v>
      </c>
      <c r="P289" s="159">
        <f>O289*H289</f>
        <v>0</v>
      </c>
      <c r="Q289" s="159">
        <v>0</v>
      </c>
      <c r="R289" s="159">
        <f>Q289*H289</f>
        <v>0</v>
      </c>
      <c r="S289" s="159">
        <v>0</v>
      </c>
      <c r="T289" s="160">
        <f>S289*H289</f>
        <v>0</v>
      </c>
      <c r="U289" s="26"/>
      <c r="V289" s="26"/>
      <c r="W289" s="26"/>
      <c r="X289" s="26"/>
      <c r="Y289" s="26"/>
      <c r="Z289" s="26"/>
      <c r="AA289" s="26"/>
      <c r="AB289" s="26"/>
      <c r="AC289" s="26"/>
      <c r="AD289" s="26"/>
      <c r="AE289" s="26"/>
      <c r="AR289" s="161" t="s">
        <v>274</v>
      </c>
      <c r="AT289" s="161" t="s">
        <v>194</v>
      </c>
      <c r="AU289" s="161" t="s">
        <v>83</v>
      </c>
      <c r="AY289" s="14" t="s">
        <v>144</v>
      </c>
      <c r="BE289" s="162">
        <f>IF(N289="základná",J289,0)</f>
        <v>0</v>
      </c>
      <c r="BF289" s="162">
        <f>IF(N289="znížená",J289,0)</f>
        <v>0</v>
      </c>
      <c r="BG289" s="162">
        <f>IF(N289="zákl. prenesená",J289,0)</f>
        <v>0</v>
      </c>
      <c r="BH289" s="162">
        <f>IF(N289="zníž. prenesená",J289,0)</f>
        <v>0</v>
      </c>
      <c r="BI289" s="162">
        <f>IF(N289="nulová",J289,0)</f>
        <v>0</v>
      </c>
      <c r="BJ289" s="14" t="s">
        <v>83</v>
      </c>
      <c r="BK289" s="162">
        <f>ROUND(I289*H289,2)</f>
        <v>0</v>
      </c>
      <c r="BL289" s="14" t="s">
        <v>207</v>
      </c>
      <c r="BM289" s="161" t="s">
        <v>1282</v>
      </c>
    </row>
    <row r="290" spans="1:65" s="2" customFormat="1" ht="16.5" customHeight="1">
      <c r="A290" s="26"/>
      <c r="B290" s="149"/>
      <c r="C290" s="150" t="s">
        <v>1283</v>
      </c>
      <c r="D290" s="150" t="s">
        <v>146</v>
      </c>
      <c r="E290" s="151" t="s">
        <v>1284</v>
      </c>
      <c r="F290" s="152" t="s">
        <v>1285</v>
      </c>
      <c r="G290" s="153" t="s">
        <v>264</v>
      </c>
      <c r="H290" s="154">
        <v>9</v>
      </c>
      <c r="I290" s="155"/>
      <c r="J290" s="155"/>
      <c r="K290" s="156"/>
      <c r="L290" s="27"/>
      <c r="M290" s="157" t="s">
        <v>1</v>
      </c>
      <c r="N290" s="158" t="s">
        <v>37</v>
      </c>
      <c r="O290" s="159">
        <v>0</v>
      </c>
      <c r="P290" s="159">
        <f>O290*H290</f>
        <v>0</v>
      </c>
      <c r="Q290" s="159">
        <v>0</v>
      </c>
      <c r="R290" s="159">
        <f>Q290*H290</f>
        <v>0</v>
      </c>
      <c r="S290" s="159">
        <v>0</v>
      </c>
      <c r="T290" s="160">
        <f>S290*H290</f>
        <v>0</v>
      </c>
      <c r="U290" s="26"/>
      <c r="V290" s="26"/>
      <c r="W290" s="26"/>
      <c r="X290" s="26"/>
      <c r="Y290" s="26"/>
      <c r="Z290" s="26"/>
      <c r="AA290" s="26"/>
      <c r="AB290" s="26"/>
      <c r="AC290" s="26"/>
      <c r="AD290" s="26"/>
      <c r="AE290" s="26"/>
      <c r="AR290" s="161" t="s">
        <v>207</v>
      </c>
      <c r="AT290" s="161" t="s">
        <v>146</v>
      </c>
      <c r="AU290" s="161" t="s">
        <v>83</v>
      </c>
      <c r="AY290" s="14" t="s">
        <v>144</v>
      </c>
      <c r="BE290" s="162">
        <f>IF(N290="základná",J290,0)</f>
        <v>0</v>
      </c>
      <c r="BF290" s="162">
        <f>IF(N290="znížená",J290,0)</f>
        <v>0</v>
      </c>
      <c r="BG290" s="162">
        <f>IF(N290="zákl. prenesená",J290,0)</f>
        <v>0</v>
      </c>
      <c r="BH290" s="162">
        <f>IF(N290="zníž. prenesená",J290,0)</f>
        <v>0</v>
      </c>
      <c r="BI290" s="162">
        <f>IF(N290="nulová",J290,0)</f>
        <v>0</v>
      </c>
      <c r="BJ290" s="14" t="s">
        <v>83</v>
      </c>
      <c r="BK290" s="162">
        <f>ROUND(I290*H290,2)</f>
        <v>0</v>
      </c>
      <c r="BL290" s="14" t="s">
        <v>207</v>
      </c>
      <c r="BM290" s="161" t="s">
        <v>1286</v>
      </c>
    </row>
    <row r="291" spans="1:65" s="2" customFormat="1" ht="24.2" customHeight="1">
      <c r="A291" s="26"/>
      <c r="B291" s="149"/>
      <c r="C291" s="163" t="s">
        <v>873</v>
      </c>
      <c r="D291" s="163" t="s">
        <v>194</v>
      </c>
      <c r="E291" s="164" t="s">
        <v>1287</v>
      </c>
      <c r="F291" s="165" t="s">
        <v>1879</v>
      </c>
      <c r="G291" s="166" t="s">
        <v>264</v>
      </c>
      <c r="H291" s="167">
        <v>9</v>
      </c>
      <c r="I291" s="168"/>
      <c r="J291" s="168"/>
      <c r="K291" s="169"/>
      <c r="L291" s="170"/>
      <c r="M291" s="171" t="s">
        <v>1</v>
      </c>
      <c r="N291" s="172" t="s">
        <v>37</v>
      </c>
      <c r="O291" s="159">
        <v>0</v>
      </c>
      <c r="P291" s="159">
        <f>O291*H291</f>
        <v>0</v>
      </c>
      <c r="Q291" s="159">
        <v>0</v>
      </c>
      <c r="R291" s="159">
        <f>Q291*H291</f>
        <v>0</v>
      </c>
      <c r="S291" s="159">
        <v>0</v>
      </c>
      <c r="T291" s="160">
        <f>S291*H291</f>
        <v>0</v>
      </c>
      <c r="U291" s="26"/>
      <c r="V291" s="26"/>
      <c r="W291" s="26"/>
      <c r="X291" s="26"/>
      <c r="Y291" s="26"/>
      <c r="Z291" s="26"/>
      <c r="AA291" s="26"/>
      <c r="AB291" s="26"/>
      <c r="AC291" s="26"/>
      <c r="AD291" s="26"/>
      <c r="AE291" s="26"/>
      <c r="AR291" s="161" t="s">
        <v>274</v>
      </c>
      <c r="AT291" s="161" t="s">
        <v>194</v>
      </c>
      <c r="AU291" s="161" t="s">
        <v>83</v>
      </c>
      <c r="AY291" s="14" t="s">
        <v>144</v>
      </c>
      <c r="BE291" s="162">
        <f>IF(N291="základná",J291,0)</f>
        <v>0</v>
      </c>
      <c r="BF291" s="162">
        <f>IF(N291="znížená",J291,0)</f>
        <v>0</v>
      </c>
      <c r="BG291" s="162">
        <f>IF(N291="zákl. prenesená",J291,0)</f>
        <v>0</v>
      </c>
      <c r="BH291" s="162">
        <f>IF(N291="zníž. prenesená",J291,0)</f>
        <v>0</v>
      </c>
      <c r="BI291" s="162">
        <f>IF(N291="nulová",J291,0)</f>
        <v>0</v>
      </c>
      <c r="BJ291" s="14" t="s">
        <v>83</v>
      </c>
      <c r="BK291" s="162">
        <f>ROUND(I291*H291,2)</f>
        <v>0</v>
      </c>
      <c r="BL291" s="14" t="s">
        <v>207</v>
      </c>
      <c r="BM291" s="161" t="s">
        <v>1288</v>
      </c>
    </row>
    <row r="292" spans="1:65" s="2" customFormat="1" ht="58.5">
      <c r="A292" s="26"/>
      <c r="B292" s="27"/>
      <c r="C292" s="26"/>
      <c r="D292" s="177" t="s">
        <v>663</v>
      </c>
      <c r="E292" s="26"/>
      <c r="F292" s="178" t="s">
        <v>1289</v>
      </c>
      <c r="G292" s="26"/>
      <c r="H292" s="26"/>
      <c r="I292" s="26"/>
      <c r="J292" s="26"/>
      <c r="K292" s="26"/>
      <c r="L292" s="27"/>
      <c r="M292" s="179"/>
      <c r="N292" s="180"/>
      <c r="O292" s="55"/>
      <c r="P292" s="55"/>
      <c r="Q292" s="55"/>
      <c r="R292" s="55"/>
      <c r="S292" s="55"/>
      <c r="T292" s="56"/>
      <c r="U292" s="26"/>
      <c r="V292" s="26"/>
      <c r="W292" s="26"/>
      <c r="X292" s="26"/>
      <c r="Y292" s="26"/>
      <c r="Z292" s="26"/>
      <c r="AA292" s="26"/>
      <c r="AB292" s="26"/>
      <c r="AC292" s="26"/>
      <c r="AD292" s="26"/>
      <c r="AE292" s="26"/>
      <c r="AT292" s="14" t="s">
        <v>663</v>
      </c>
      <c r="AU292" s="14" t="s">
        <v>83</v>
      </c>
    </row>
    <row r="293" spans="1:65" s="2" customFormat="1" ht="16.5" customHeight="1">
      <c r="A293" s="26"/>
      <c r="B293" s="149"/>
      <c r="C293" s="150" t="s">
        <v>1290</v>
      </c>
      <c r="D293" s="150" t="s">
        <v>146</v>
      </c>
      <c r="E293" s="151" t="s">
        <v>1291</v>
      </c>
      <c r="F293" s="152" t="s">
        <v>1292</v>
      </c>
      <c r="G293" s="153" t="s">
        <v>264</v>
      </c>
      <c r="H293" s="154">
        <v>20</v>
      </c>
      <c r="I293" s="155"/>
      <c r="J293" s="155"/>
      <c r="K293" s="156"/>
      <c r="L293" s="27"/>
      <c r="M293" s="157" t="s">
        <v>1</v>
      </c>
      <c r="N293" s="158" t="s">
        <v>37</v>
      </c>
      <c r="O293" s="159">
        <v>0</v>
      </c>
      <c r="P293" s="159">
        <f t="shared" ref="P293:P332" si="63">O293*H293</f>
        <v>0</v>
      </c>
      <c r="Q293" s="159">
        <v>1.0000000000000001E-5</v>
      </c>
      <c r="R293" s="159">
        <f t="shared" ref="R293:R332" si="64">Q293*H293</f>
        <v>2.0000000000000001E-4</v>
      </c>
      <c r="S293" s="159">
        <v>0</v>
      </c>
      <c r="T293" s="160">
        <f t="shared" ref="T293:T332" si="65">S293*H293</f>
        <v>0</v>
      </c>
      <c r="U293" s="26"/>
      <c r="V293" s="26"/>
      <c r="W293" s="26"/>
      <c r="X293" s="26"/>
      <c r="Y293" s="26"/>
      <c r="Z293" s="26"/>
      <c r="AA293" s="26"/>
      <c r="AB293" s="26"/>
      <c r="AC293" s="26"/>
      <c r="AD293" s="26"/>
      <c r="AE293" s="26"/>
      <c r="AR293" s="161" t="s">
        <v>207</v>
      </c>
      <c r="AT293" s="161" t="s">
        <v>146</v>
      </c>
      <c r="AU293" s="161" t="s">
        <v>83</v>
      </c>
      <c r="AY293" s="14" t="s">
        <v>144</v>
      </c>
      <c r="BE293" s="162">
        <f t="shared" ref="BE293:BE332" si="66">IF(N293="základná",J293,0)</f>
        <v>0</v>
      </c>
      <c r="BF293" s="162">
        <f t="shared" ref="BF293:BF332" si="67">IF(N293="znížená",J293,0)</f>
        <v>0</v>
      </c>
      <c r="BG293" s="162">
        <f t="shared" ref="BG293:BG332" si="68">IF(N293="zákl. prenesená",J293,0)</f>
        <v>0</v>
      </c>
      <c r="BH293" s="162">
        <f t="shared" ref="BH293:BH332" si="69">IF(N293="zníž. prenesená",J293,0)</f>
        <v>0</v>
      </c>
      <c r="BI293" s="162">
        <f t="shared" ref="BI293:BI332" si="70">IF(N293="nulová",J293,0)</f>
        <v>0</v>
      </c>
      <c r="BJ293" s="14" t="s">
        <v>83</v>
      </c>
      <c r="BK293" s="162">
        <f t="shared" ref="BK293:BK332" si="71">ROUND(I293*H293,2)</f>
        <v>0</v>
      </c>
      <c r="BL293" s="14" t="s">
        <v>207</v>
      </c>
      <c r="BM293" s="161" t="s">
        <v>1293</v>
      </c>
    </row>
    <row r="294" spans="1:65" s="2" customFormat="1" ht="24.2" customHeight="1">
      <c r="A294" s="26"/>
      <c r="B294" s="149"/>
      <c r="C294" s="163" t="s">
        <v>876</v>
      </c>
      <c r="D294" s="163" t="s">
        <v>194</v>
      </c>
      <c r="E294" s="164" t="s">
        <v>1294</v>
      </c>
      <c r="F294" s="165" t="s">
        <v>1880</v>
      </c>
      <c r="G294" s="166" t="s">
        <v>264</v>
      </c>
      <c r="H294" s="167">
        <v>20</v>
      </c>
      <c r="I294" s="168"/>
      <c r="J294" s="168"/>
      <c r="K294" s="169"/>
      <c r="L294" s="170"/>
      <c r="M294" s="171" t="s">
        <v>1</v>
      </c>
      <c r="N294" s="172" t="s">
        <v>37</v>
      </c>
      <c r="O294" s="159">
        <v>0</v>
      </c>
      <c r="P294" s="159">
        <f t="shared" si="63"/>
        <v>0</v>
      </c>
      <c r="Q294" s="159">
        <v>0</v>
      </c>
      <c r="R294" s="159">
        <f t="shared" si="64"/>
        <v>0</v>
      </c>
      <c r="S294" s="159">
        <v>0</v>
      </c>
      <c r="T294" s="160">
        <f t="shared" si="65"/>
        <v>0</v>
      </c>
      <c r="U294" s="26"/>
      <c r="V294" s="26"/>
      <c r="W294" s="26"/>
      <c r="X294" s="26"/>
      <c r="Y294" s="26"/>
      <c r="Z294" s="26"/>
      <c r="AA294" s="26"/>
      <c r="AB294" s="26"/>
      <c r="AC294" s="26"/>
      <c r="AD294" s="26"/>
      <c r="AE294" s="26"/>
      <c r="AR294" s="161" t="s">
        <v>274</v>
      </c>
      <c r="AT294" s="161" t="s">
        <v>194</v>
      </c>
      <c r="AU294" s="161" t="s">
        <v>83</v>
      </c>
      <c r="AY294" s="14" t="s">
        <v>144</v>
      </c>
      <c r="BE294" s="162">
        <f t="shared" si="66"/>
        <v>0</v>
      </c>
      <c r="BF294" s="162">
        <f t="shared" si="67"/>
        <v>0</v>
      </c>
      <c r="BG294" s="162">
        <f t="shared" si="68"/>
        <v>0</v>
      </c>
      <c r="BH294" s="162">
        <f t="shared" si="69"/>
        <v>0</v>
      </c>
      <c r="BI294" s="162">
        <f t="shared" si="70"/>
        <v>0</v>
      </c>
      <c r="BJ294" s="14" t="s">
        <v>83</v>
      </c>
      <c r="BK294" s="162">
        <f t="shared" si="71"/>
        <v>0</v>
      </c>
      <c r="BL294" s="14" t="s">
        <v>207</v>
      </c>
      <c r="BM294" s="161" t="s">
        <v>1295</v>
      </c>
    </row>
    <row r="295" spans="1:65" s="2" customFormat="1" ht="16.5" customHeight="1">
      <c r="A295" s="26"/>
      <c r="B295" s="149"/>
      <c r="C295" s="150" t="s">
        <v>1296</v>
      </c>
      <c r="D295" s="150" t="s">
        <v>146</v>
      </c>
      <c r="E295" s="151" t="s">
        <v>1297</v>
      </c>
      <c r="F295" s="152" t="s">
        <v>1298</v>
      </c>
      <c r="G295" s="153" t="s">
        <v>264</v>
      </c>
      <c r="H295" s="154">
        <v>12</v>
      </c>
      <c r="I295" s="155"/>
      <c r="J295" s="155"/>
      <c r="K295" s="156"/>
      <c r="L295" s="27"/>
      <c r="M295" s="157" t="s">
        <v>1</v>
      </c>
      <c r="N295" s="158" t="s">
        <v>37</v>
      </c>
      <c r="O295" s="159">
        <v>0</v>
      </c>
      <c r="P295" s="159">
        <f t="shared" si="63"/>
        <v>0</v>
      </c>
      <c r="Q295" s="159">
        <v>1.0000000000000001E-5</v>
      </c>
      <c r="R295" s="159">
        <f t="shared" si="64"/>
        <v>1.2000000000000002E-4</v>
      </c>
      <c r="S295" s="159">
        <v>0</v>
      </c>
      <c r="T295" s="160">
        <f t="shared" si="65"/>
        <v>0</v>
      </c>
      <c r="U295" s="26"/>
      <c r="V295" s="26"/>
      <c r="W295" s="26"/>
      <c r="X295" s="26"/>
      <c r="Y295" s="26"/>
      <c r="Z295" s="26"/>
      <c r="AA295" s="26"/>
      <c r="AB295" s="26"/>
      <c r="AC295" s="26"/>
      <c r="AD295" s="26"/>
      <c r="AE295" s="26"/>
      <c r="AR295" s="161" t="s">
        <v>207</v>
      </c>
      <c r="AT295" s="161" t="s">
        <v>146</v>
      </c>
      <c r="AU295" s="161" t="s">
        <v>83</v>
      </c>
      <c r="AY295" s="14" t="s">
        <v>144</v>
      </c>
      <c r="BE295" s="162">
        <f t="shared" si="66"/>
        <v>0</v>
      </c>
      <c r="BF295" s="162">
        <f t="shared" si="67"/>
        <v>0</v>
      </c>
      <c r="BG295" s="162">
        <f t="shared" si="68"/>
        <v>0</v>
      </c>
      <c r="BH295" s="162">
        <f t="shared" si="69"/>
        <v>0</v>
      </c>
      <c r="BI295" s="162">
        <f t="shared" si="70"/>
        <v>0</v>
      </c>
      <c r="BJ295" s="14" t="s">
        <v>83</v>
      </c>
      <c r="BK295" s="162">
        <f t="shared" si="71"/>
        <v>0</v>
      </c>
      <c r="BL295" s="14" t="s">
        <v>207</v>
      </c>
      <c r="BM295" s="161" t="s">
        <v>1299</v>
      </c>
    </row>
    <row r="296" spans="1:65" s="2" customFormat="1" ht="24.2" customHeight="1">
      <c r="A296" s="26"/>
      <c r="B296" s="149"/>
      <c r="C296" s="163" t="s">
        <v>879</v>
      </c>
      <c r="D296" s="163" t="s">
        <v>194</v>
      </c>
      <c r="E296" s="164" t="s">
        <v>1300</v>
      </c>
      <c r="F296" s="165" t="s">
        <v>1881</v>
      </c>
      <c r="G296" s="166" t="s">
        <v>264</v>
      </c>
      <c r="H296" s="167">
        <v>12</v>
      </c>
      <c r="I296" s="168"/>
      <c r="J296" s="168"/>
      <c r="K296" s="169"/>
      <c r="L296" s="170"/>
      <c r="M296" s="171" t="s">
        <v>1</v>
      </c>
      <c r="N296" s="172" t="s">
        <v>37</v>
      </c>
      <c r="O296" s="159">
        <v>0</v>
      </c>
      <c r="P296" s="159">
        <f t="shared" si="63"/>
        <v>0</v>
      </c>
      <c r="Q296" s="159">
        <v>0</v>
      </c>
      <c r="R296" s="159">
        <f t="shared" si="64"/>
        <v>0</v>
      </c>
      <c r="S296" s="159">
        <v>0</v>
      </c>
      <c r="T296" s="160">
        <f t="shared" si="65"/>
        <v>0</v>
      </c>
      <c r="U296" s="26"/>
      <c r="V296" s="26"/>
      <c r="W296" s="26"/>
      <c r="X296" s="26"/>
      <c r="Y296" s="26"/>
      <c r="Z296" s="26"/>
      <c r="AA296" s="26"/>
      <c r="AB296" s="26"/>
      <c r="AC296" s="26"/>
      <c r="AD296" s="26"/>
      <c r="AE296" s="26"/>
      <c r="AR296" s="161" t="s">
        <v>274</v>
      </c>
      <c r="AT296" s="161" t="s">
        <v>194</v>
      </c>
      <c r="AU296" s="161" t="s">
        <v>83</v>
      </c>
      <c r="AY296" s="14" t="s">
        <v>144</v>
      </c>
      <c r="BE296" s="162">
        <f t="shared" si="66"/>
        <v>0</v>
      </c>
      <c r="BF296" s="162">
        <f t="shared" si="67"/>
        <v>0</v>
      </c>
      <c r="BG296" s="162">
        <f t="shared" si="68"/>
        <v>0</v>
      </c>
      <c r="BH296" s="162">
        <f t="shared" si="69"/>
        <v>0</v>
      </c>
      <c r="BI296" s="162">
        <f t="shared" si="70"/>
        <v>0</v>
      </c>
      <c r="BJ296" s="14" t="s">
        <v>83</v>
      </c>
      <c r="BK296" s="162">
        <f t="shared" si="71"/>
        <v>0</v>
      </c>
      <c r="BL296" s="14" t="s">
        <v>207</v>
      </c>
      <c r="BM296" s="161" t="s">
        <v>1301</v>
      </c>
    </row>
    <row r="297" spans="1:65" s="2" customFormat="1" ht="16.5" customHeight="1">
      <c r="A297" s="26"/>
      <c r="B297" s="149"/>
      <c r="C297" s="150" t="s">
        <v>1302</v>
      </c>
      <c r="D297" s="150" t="s">
        <v>146</v>
      </c>
      <c r="E297" s="151" t="s">
        <v>1303</v>
      </c>
      <c r="F297" s="152" t="s">
        <v>1304</v>
      </c>
      <c r="G297" s="153" t="s">
        <v>264</v>
      </c>
      <c r="H297" s="154">
        <v>2</v>
      </c>
      <c r="I297" s="155"/>
      <c r="J297" s="155"/>
      <c r="K297" s="156"/>
      <c r="L297" s="27"/>
      <c r="M297" s="157" t="s">
        <v>1</v>
      </c>
      <c r="N297" s="158" t="s">
        <v>37</v>
      </c>
      <c r="O297" s="159">
        <v>0</v>
      </c>
      <c r="P297" s="159">
        <f t="shared" si="63"/>
        <v>0</v>
      </c>
      <c r="Q297" s="159">
        <v>1.0000000000000001E-5</v>
      </c>
      <c r="R297" s="159">
        <f t="shared" si="64"/>
        <v>2.0000000000000002E-5</v>
      </c>
      <c r="S297" s="159">
        <v>0</v>
      </c>
      <c r="T297" s="160">
        <f t="shared" si="65"/>
        <v>0</v>
      </c>
      <c r="U297" s="26"/>
      <c r="V297" s="26"/>
      <c r="W297" s="26"/>
      <c r="X297" s="26"/>
      <c r="Y297" s="26"/>
      <c r="Z297" s="26"/>
      <c r="AA297" s="26"/>
      <c r="AB297" s="26"/>
      <c r="AC297" s="26"/>
      <c r="AD297" s="26"/>
      <c r="AE297" s="26"/>
      <c r="AR297" s="161" t="s">
        <v>207</v>
      </c>
      <c r="AT297" s="161" t="s">
        <v>146</v>
      </c>
      <c r="AU297" s="161" t="s">
        <v>83</v>
      </c>
      <c r="AY297" s="14" t="s">
        <v>144</v>
      </c>
      <c r="BE297" s="162">
        <f t="shared" si="66"/>
        <v>0</v>
      </c>
      <c r="BF297" s="162">
        <f t="shared" si="67"/>
        <v>0</v>
      </c>
      <c r="BG297" s="162">
        <f t="shared" si="68"/>
        <v>0</v>
      </c>
      <c r="BH297" s="162">
        <f t="shared" si="69"/>
        <v>0</v>
      </c>
      <c r="BI297" s="162">
        <f t="shared" si="70"/>
        <v>0</v>
      </c>
      <c r="BJ297" s="14" t="s">
        <v>83</v>
      </c>
      <c r="BK297" s="162">
        <f t="shared" si="71"/>
        <v>0</v>
      </c>
      <c r="BL297" s="14" t="s">
        <v>207</v>
      </c>
      <c r="BM297" s="161" t="s">
        <v>1305</v>
      </c>
    </row>
    <row r="298" spans="1:65" s="2" customFormat="1" ht="24.2" customHeight="1">
      <c r="A298" s="26"/>
      <c r="B298" s="149"/>
      <c r="C298" s="163" t="s">
        <v>882</v>
      </c>
      <c r="D298" s="163" t="s">
        <v>194</v>
      </c>
      <c r="E298" s="164" t="s">
        <v>1306</v>
      </c>
      <c r="F298" s="165" t="s">
        <v>1882</v>
      </c>
      <c r="G298" s="166" t="s">
        <v>264</v>
      </c>
      <c r="H298" s="167">
        <v>2</v>
      </c>
      <c r="I298" s="168"/>
      <c r="J298" s="168"/>
      <c r="K298" s="169"/>
      <c r="L298" s="170"/>
      <c r="M298" s="171" t="s">
        <v>1</v>
      </c>
      <c r="N298" s="172" t="s">
        <v>37</v>
      </c>
      <c r="O298" s="159">
        <v>0</v>
      </c>
      <c r="P298" s="159">
        <f t="shared" si="63"/>
        <v>0</v>
      </c>
      <c r="Q298" s="159">
        <v>0</v>
      </c>
      <c r="R298" s="159">
        <f t="shared" si="64"/>
        <v>0</v>
      </c>
      <c r="S298" s="159">
        <v>0</v>
      </c>
      <c r="T298" s="160">
        <f t="shared" si="65"/>
        <v>0</v>
      </c>
      <c r="U298" s="26"/>
      <c r="V298" s="26"/>
      <c r="W298" s="26"/>
      <c r="X298" s="26"/>
      <c r="Y298" s="26"/>
      <c r="Z298" s="26"/>
      <c r="AA298" s="26"/>
      <c r="AB298" s="26"/>
      <c r="AC298" s="26"/>
      <c r="AD298" s="26"/>
      <c r="AE298" s="26"/>
      <c r="AR298" s="161" t="s">
        <v>274</v>
      </c>
      <c r="AT298" s="161" t="s">
        <v>194</v>
      </c>
      <c r="AU298" s="161" t="s">
        <v>83</v>
      </c>
      <c r="AY298" s="14" t="s">
        <v>144</v>
      </c>
      <c r="BE298" s="162">
        <f t="shared" si="66"/>
        <v>0</v>
      </c>
      <c r="BF298" s="162">
        <f t="shared" si="67"/>
        <v>0</v>
      </c>
      <c r="BG298" s="162">
        <f t="shared" si="68"/>
        <v>0</v>
      </c>
      <c r="BH298" s="162">
        <f t="shared" si="69"/>
        <v>0</v>
      </c>
      <c r="BI298" s="162">
        <f t="shared" si="70"/>
        <v>0</v>
      </c>
      <c r="BJ298" s="14" t="s">
        <v>83</v>
      </c>
      <c r="BK298" s="162">
        <f t="shared" si="71"/>
        <v>0</v>
      </c>
      <c r="BL298" s="14" t="s">
        <v>207</v>
      </c>
      <c r="BM298" s="161" t="s">
        <v>1307</v>
      </c>
    </row>
    <row r="299" spans="1:65" s="2" customFormat="1" ht="24.2" customHeight="1">
      <c r="A299" s="26"/>
      <c r="B299" s="149"/>
      <c r="C299" s="150" t="s">
        <v>1308</v>
      </c>
      <c r="D299" s="150" t="s">
        <v>146</v>
      </c>
      <c r="E299" s="151" t="s">
        <v>1309</v>
      </c>
      <c r="F299" s="152" t="s">
        <v>1310</v>
      </c>
      <c r="G299" s="153" t="s">
        <v>264</v>
      </c>
      <c r="H299" s="154">
        <v>255</v>
      </c>
      <c r="I299" s="155"/>
      <c r="J299" s="155"/>
      <c r="K299" s="156"/>
      <c r="L299" s="27"/>
      <c r="M299" s="157" t="s">
        <v>1</v>
      </c>
      <c r="N299" s="158" t="s">
        <v>37</v>
      </c>
      <c r="O299" s="159">
        <v>0</v>
      </c>
      <c r="P299" s="159">
        <f t="shared" si="63"/>
        <v>0</v>
      </c>
      <c r="Q299" s="159">
        <v>2.0000000000000002E-5</v>
      </c>
      <c r="R299" s="159">
        <f t="shared" si="64"/>
        <v>5.1000000000000004E-3</v>
      </c>
      <c r="S299" s="159">
        <v>0</v>
      </c>
      <c r="T299" s="160">
        <f t="shared" si="65"/>
        <v>0</v>
      </c>
      <c r="U299" s="26"/>
      <c r="V299" s="26"/>
      <c r="W299" s="26"/>
      <c r="X299" s="26"/>
      <c r="Y299" s="26"/>
      <c r="Z299" s="26"/>
      <c r="AA299" s="26"/>
      <c r="AB299" s="26"/>
      <c r="AC299" s="26"/>
      <c r="AD299" s="26"/>
      <c r="AE299" s="26"/>
      <c r="AR299" s="161" t="s">
        <v>207</v>
      </c>
      <c r="AT299" s="161" t="s">
        <v>146</v>
      </c>
      <c r="AU299" s="161" t="s">
        <v>83</v>
      </c>
      <c r="AY299" s="14" t="s">
        <v>144</v>
      </c>
      <c r="BE299" s="162">
        <f t="shared" si="66"/>
        <v>0</v>
      </c>
      <c r="BF299" s="162">
        <f t="shared" si="67"/>
        <v>0</v>
      </c>
      <c r="BG299" s="162">
        <f t="shared" si="68"/>
        <v>0</v>
      </c>
      <c r="BH299" s="162">
        <f t="shared" si="69"/>
        <v>0</v>
      </c>
      <c r="BI299" s="162">
        <f t="shared" si="70"/>
        <v>0</v>
      </c>
      <c r="BJ299" s="14" t="s">
        <v>83</v>
      </c>
      <c r="BK299" s="162">
        <f t="shared" si="71"/>
        <v>0</v>
      </c>
      <c r="BL299" s="14" t="s">
        <v>207</v>
      </c>
      <c r="BM299" s="161" t="s">
        <v>1311</v>
      </c>
    </row>
    <row r="300" spans="1:65" s="2" customFormat="1" ht="55.5" customHeight="1">
      <c r="A300" s="26"/>
      <c r="B300" s="149"/>
      <c r="C300" s="163" t="s">
        <v>885</v>
      </c>
      <c r="D300" s="163" t="s">
        <v>194</v>
      </c>
      <c r="E300" s="164" t="s">
        <v>1312</v>
      </c>
      <c r="F300" s="165" t="s">
        <v>1954</v>
      </c>
      <c r="G300" s="166" t="s">
        <v>264</v>
      </c>
      <c r="H300" s="167">
        <v>255</v>
      </c>
      <c r="I300" s="168"/>
      <c r="J300" s="168"/>
      <c r="K300" s="169"/>
      <c r="L300" s="170"/>
      <c r="M300" s="171" t="s">
        <v>1</v>
      </c>
      <c r="N300" s="172" t="s">
        <v>37</v>
      </c>
      <c r="O300" s="159">
        <v>0</v>
      </c>
      <c r="P300" s="159">
        <f t="shared" si="63"/>
        <v>0</v>
      </c>
      <c r="Q300" s="159">
        <v>0</v>
      </c>
      <c r="R300" s="159">
        <f t="shared" si="64"/>
        <v>0</v>
      </c>
      <c r="S300" s="159">
        <v>0</v>
      </c>
      <c r="T300" s="160">
        <f t="shared" si="65"/>
        <v>0</v>
      </c>
      <c r="U300" s="26"/>
      <c r="V300" s="26"/>
      <c r="W300" s="26"/>
      <c r="X300" s="26"/>
      <c r="Y300" s="26"/>
      <c r="Z300" s="26"/>
      <c r="AA300" s="26"/>
      <c r="AB300" s="26"/>
      <c r="AC300" s="26"/>
      <c r="AD300" s="26"/>
      <c r="AE300" s="26"/>
      <c r="AR300" s="161" t="s">
        <v>274</v>
      </c>
      <c r="AT300" s="161" t="s">
        <v>194</v>
      </c>
      <c r="AU300" s="161" t="s">
        <v>83</v>
      </c>
      <c r="AY300" s="14" t="s">
        <v>144</v>
      </c>
      <c r="BE300" s="162">
        <f t="shared" si="66"/>
        <v>0</v>
      </c>
      <c r="BF300" s="162">
        <f t="shared" si="67"/>
        <v>0</v>
      </c>
      <c r="BG300" s="162">
        <f t="shared" si="68"/>
        <v>0</v>
      </c>
      <c r="BH300" s="162">
        <f t="shared" si="69"/>
        <v>0</v>
      </c>
      <c r="BI300" s="162">
        <f t="shared" si="70"/>
        <v>0</v>
      </c>
      <c r="BJ300" s="14" t="s">
        <v>83</v>
      </c>
      <c r="BK300" s="162">
        <f t="shared" si="71"/>
        <v>0</v>
      </c>
      <c r="BL300" s="14" t="s">
        <v>207</v>
      </c>
      <c r="BM300" s="161" t="s">
        <v>1313</v>
      </c>
    </row>
    <row r="301" spans="1:65" s="2" customFormat="1" ht="16.5" customHeight="1">
      <c r="A301" s="26"/>
      <c r="B301" s="149"/>
      <c r="C301" s="150" t="s">
        <v>1314</v>
      </c>
      <c r="D301" s="150" t="s">
        <v>146</v>
      </c>
      <c r="E301" s="151" t="s">
        <v>1315</v>
      </c>
      <c r="F301" s="152" t="s">
        <v>1316</v>
      </c>
      <c r="G301" s="153" t="s">
        <v>264</v>
      </c>
      <c r="H301" s="154">
        <v>255</v>
      </c>
      <c r="I301" s="155"/>
      <c r="J301" s="155"/>
      <c r="K301" s="156"/>
      <c r="L301" s="27"/>
      <c r="M301" s="157" t="s">
        <v>1</v>
      </c>
      <c r="N301" s="158" t="s">
        <v>37</v>
      </c>
      <c r="O301" s="159">
        <v>0</v>
      </c>
      <c r="P301" s="159">
        <f t="shared" si="63"/>
        <v>0</v>
      </c>
      <c r="Q301" s="159">
        <v>2.0000000000000002E-5</v>
      </c>
      <c r="R301" s="159">
        <f t="shared" si="64"/>
        <v>5.1000000000000004E-3</v>
      </c>
      <c r="S301" s="159">
        <v>0</v>
      </c>
      <c r="T301" s="160">
        <f t="shared" si="65"/>
        <v>0</v>
      </c>
      <c r="U301" s="26"/>
      <c r="V301" s="26"/>
      <c r="W301" s="26"/>
      <c r="X301" s="26"/>
      <c r="Y301" s="26"/>
      <c r="Z301" s="26"/>
      <c r="AA301" s="26"/>
      <c r="AB301" s="26"/>
      <c r="AC301" s="26"/>
      <c r="AD301" s="26"/>
      <c r="AE301" s="26"/>
      <c r="AR301" s="161" t="s">
        <v>207</v>
      </c>
      <c r="AT301" s="161" t="s">
        <v>146</v>
      </c>
      <c r="AU301" s="161" t="s">
        <v>83</v>
      </c>
      <c r="AY301" s="14" t="s">
        <v>144</v>
      </c>
      <c r="BE301" s="162">
        <f t="shared" si="66"/>
        <v>0</v>
      </c>
      <c r="BF301" s="162">
        <f t="shared" si="67"/>
        <v>0</v>
      </c>
      <c r="BG301" s="162">
        <f t="shared" si="68"/>
        <v>0</v>
      </c>
      <c r="BH301" s="162">
        <f t="shared" si="69"/>
        <v>0</v>
      </c>
      <c r="BI301" s="162">
        <f t="shared" si="70"/>
        <v>0</v>
      </c>
      <c r="BJ301" s="14" t="s">
        <v>83</v>
      </c>
      <c r="BK301" s="162">
        <f t="shared" si="71"/>
        <v>0</v>
      </c>
      <c r="BL301" s="14" t="s">
        <v>207</v>
      </c>
      <c r="BM301" s="161" t="s">
        <v>1317</v>
      </c>
    </row>
    <row r="302" spans="1:65" s="2" customFormat="1" ht="75" customHeight="1">
      <c r="A302" s="26"/>
      <c r="B302" s="149"/>
      <c r="C302" s="163" t="s">
        <v>888</v>
      </c>
      <c r="D302" s="163" t="s">
        <v>194</v>
      </c>
      <c r="E302" s="164" t="s">
        <v>1318</v>
      </c>
      <c r="F302" s="165" t="s">
        <v>1955</v>
      </c>
      <c r="G302" s="166" t="s">
        <v>264</v>
      </c>
      <c r="H302" s="167">
        <v>245</v>
      </c>
      <c r="I302" s="168"/>
      <c r="J302" s="168"/>
      <c r="K302" s="169"/>
      <c r="L302" s="170"/>
      <c r="M302" s="171" t="s">
        <v>1</v>
      </c>
      <c r="N302" s="172" t="s">
        <v>37</v>
      </c>
      <c r="O302" s="159">
        <v>0</v>
      </c>
      <c r="P302" s="159">
        <f t="shared" si="63"/>
        <v>0</v>
      </c>
      <c r="Q302" s="159">
        <v>0</v>
      </c>
      <c r="R302" s="159">
        <f t="shared" si="64"/>
        <v>0</v>
      </c>
      <c r="S302" s="159">
        <v>0</v>
      </c>
      <c r="T302" s="160">
        <f t="shared" si="65"/>
        <v>0</v>
      </c>
      <c r="U302" s="26"/>
      <c r="V302" s="26"/>
      <c r="W302" s="26"/>
      <c r="X302" s="26"/>
      <c r="Y302" s="26"/>
      <c r="Z302" s="26"/>
      <c r="AA302" s="26"/>
      <c r="AB302" s="26"/>
      <c r="AC302" s="26"/>
      <c r="AD302" s="26"/>
      <c r="AE302" s="26"/>
      <c r="AR302" s="161" t="s">
        <v>274</v>
      </c>
      <c r="AT302" s="161" t="s">
        <v>194</v>
      </c>
      <c r="AU302" s="161" t="s">
        <v>83</v>
      </c>
      <c r="AY302" s="14" t="s">
        <v>144</v>
      </c>
      <c r="BE302" s="162">
        <f t="shared" si="66"/>
        <v>0</v>
      </c>
      <c r="BF302" s="162">
        <f t="shared" si="67"/>
        <v>0</v>
      </c>
      <c r="BG302" s="162">
        <f t="shared" si="68"/>
        <v>0</v>
      </c>
      <c r="BH302" s="162">
        <f t="shared" si="69"/>
        <v>0</v>
      </c>
      <c r="BI302" s="162">
        <f t="shared" si="70"/>
        <v>0</v>
      </c>
      <c r="BJ302" s="14" t="s">
        <v>83</v>
      </c>
      <c r="BK302" s="162">
        <f t="shared" si="71"/>
        <v>0</v>
      </c>
      <c r="BL302" s="14" t="s">
        <v>207</v>
      </c>
      <c r="BM302" s="161" t="s">
        <v>1319</v>
      </c>
    </row>
    <row r="303" spans="1:65" s="2" customFormat="1" ht="75" customHeight="1">
      <c r="A303" s="26"/>
      <c r="B303" s="149"/>
      <c r="C303" s="163" t="s">
        <v>1320</v>
      </c>
      <c r="D303" s="163" t="s">
        <v>194</v>
      </c>
      <c r="E303" s="164" t="s">
        <v>1321</v>
      </c>
      <c r="F303" s="165" t="s">
        <v>1956</v>
      </c>
      <c r="G303" s="166" t="s">
        <v>264</v>
      </c>
      <c r="H303" s="167">
        <v>10</v>
      </c>
      <c r="I303" s="168"/>
      <c r="J303" s="168"/>
      <c r="K303" s="169"/>
      <c r="L303" s="170"/>
      <c r="M303" s="171" t="s">
        <v>1</v>
      </c>
      <c r="N303" s="172" t="s">
        <v>37</v>
      </c>
      <c r="O303" s="159">
        <v>0</v>
      </c>
      <c r="P303" s="159">
        <f t="shared" si="63"/>
        <v>0</v>
      </c>
      <c r="Q303" s="159">
        <v>2.2000000000000001E-4</v>
      </c>
      <c r="R303" s="159">
        <f t="shared" si="64"/>
        <v>2.2000000000000001E-3</v>
      </c>
      <c r="S303" s="159">
        <v>0</v>
      </c>
      <c r="T303" s="160">
        <f t="shared" si="65"/>
        <v>0</v>
      </c>
      <c r="U303" s="26"/>
      <c r="V303" s="26"/>
      <c r="W303" s="26"/>
      <c r="X303" s="26"/>
      <c r="Y303" s="26"/>
      <c r="Z303" s="26"/>
      <c r="AA303" s="26"/>
      <c r="AB303" s="26"/>
      <c r="AC303" s="26"/>
      <c r="AD303" s="26"/>
      <c r="AE303" s="26"/>
      <c r="AR303" s="161" t="s">
        <v>274</v>
      </c>
      <c r="AT303" s="161" t="s">
        <v>194</v>
      </c>
      <c r="AU303" s="161" t="s">
        <v>83</v>
      </c>
      <c r="AY303" s="14" t="s">
        <v>144</v>
      </c>
      <c r="BE303" s="162">
        <f t="shared" si="66"/>
        <v>0</v>
      </c>
      <c r="BF303" s="162">
        <f t="shared" si="67"/>
        <v>0</v>
      </c>
      <c r="BG303" s="162">
        <f t="shared" si="68"/>
        <v>0</v>
      </c>
      <c r="BH303" s="162">
        <f t="shared" si="69"/>
        <v>0</v>
      </c>
      <c r="BI303" s="162">
        <f t="shared" si="70"/>
        <v>0</v>
      </c>
      <c r="BJ303" s="14" t="s">
        <v>83</v>
      </c>
      <c r="BK303" s="162">
        <f t="shared" si="71"/>
        <v>0</v>
      </c>
      <c r="BL303" s="14" t="s">
        <v>207</v>
      </c>
      <c r="BM303" s="161" t="s">
        <v>1322</v>
      </c>
    </row>
    <row r="304" spans="1:65" s="2" customFormat="1" ht="16.5" customHeight="1">
      <c r="A304" s="26"/>
      <c r="B304" s="149"/>
      <c r="C304" s="150" t="s">
        <v>891</v>
      </c>
      <c r="D304" s="150" t="s">
        <v>146</v>
      </c>
      <c r="E304" s="151" t="s">
        <v>1323</v>
      </c>
      <c r="F304" s="152" t="s">
        <v>1324</v>
      </c>
      <c r="G304" s="153" t="s">
        <v>264</v>
      </c>
      <c r="H304" s="154">
        <v>510</v>
      </c>
      <c r="I304" s="155"/>
      <c r="J304" s="155"/>
      <c r="K304" s="156"/>
      <c r="L304" s="27"/>
      <c r="M304" s="157" t="s">
        <v>1</v>
      </c>
      <c r="N304" s="158" t="s">
        <v>37</v>
      </c>
      <c r="O304" s="159">
        <v>0</v>
      </c>
      <c r="P304" s="159">
        <f t="shared" si="63"/>
        <v>0</v>
      </c>
      <c r="Q304" s="159">
        <v>0</v>
      </c>
      <c r="R304" s="159">
        <f t="shared" si="64"/>
        <v>0</v>
      </c>
      <c r="S304" s="159">
        <v>0</v>
      </c>
      <c r="T304" s="160">
        <f t="shared" si="65"/>
        <v>0</v>
      </c>
      <c r="U304" s="26"/>
      <c r="V304" s="26"/>
      <c r="W304" s="26"/>
      <c r="X304" s="26"/>
      <c r="Y304" s="26"/>
      <c r="Z304" s="26"/>
      <c r="AA304" s="26"/>
      <c r="AB304" s="26"/>
      <c r="AC304" s="26"/>
      <c r="AD304" s="26"/>
      <c r="AE304" s="26"/>
      <c r="AR304" s="161" t="s">
        <v>207</v>
      </c>
      <c r="AT304" s="161" t="s">
        <v>146</v>
      </c>
      <c r="AU304" s="161" t="s">
        <v>83</v>
      </c>
      <c r="AY304" s="14" t="s">
        <v>144</v>
      </c>
      <c r="BE304" s="162">
        <f t="shared" si="66"/>
        <v>0</v>
      </c>
      <c r="BF304" s="162">
        <f t="shared" si="67"/>
        <v>0</v>
      </c>
      <c r="BG304" s="162">
        <f t="shared" si="68"/>
        <v>0</v>
      </c>
      <c r="BH304" s="162">
        <f t="shared" si="69"/>
        <v>0</v>
      </c>
      <c r="BI304" s="162">
        <f t="shared" si="70"/>
        <v>0</v>
      </c>
      <c r="BJ304" s="14" t="s">
        <v>83</v>
      </c>
      <c r="BK304" s="162">
        <f t="shared" si="71"/>
        <v>0</v>
      </c>
      <c r="BL304" s="14" t="s">
        <v>207</v>
      </c>
      <c r="BM304" s="161" t="s">
        <v>1325</v>
      </c>
    </row>
    <row r="305" spans="1:65" s="2" customFormat="1" ht="37.700000000000003" customHeight="1">
      <c r="A305" s="26"/>
      <c r="B305" s="149"/>
      <c r="C305" s="163" t="s">
        <v>1326</v>
      </c>
      <c r="D305" s="163" t="s">
        <v>194</v>
      </c>
      <c r="E305" s="164" t="s">
        <v>1327</v>
      </c>
      <c r="F305" s="165" t="s">
        <v>1957</v>
      </c>
      <c r="G305" s="166" t="s">
        <v>264</v>
      </c>
      <c r="H305" s="167">
        <v>478</v>
      </c>
      <c r="I305" s="168"/>
      <c r="J305" s="168"/>
      <c r="K305" s="169"/>
      <c r="L305" s="170"/>
      <c r="M305" s="171" t="s">
        <v>1</v>
      </c>
      <c r="N305" s="172" t="s">
        <v>37</v>
      </c>
      <c r="O305" s="159">
        <v>0</v>
      </c>
      <c r="P305" s="159">
        <f t="shared" si="63"/>
        <v>0</v>
      </c>
      <c r="Q305" s="159">
        <v>0</v>
      </c>
      <c r="R305" s="159">
        <f t="shared" si="64"/>
        <v>0</v>
      </c>
      <c r="S305" s="159">
        <v>0</v>
      </c>
      <c r="T305" s="160">
        <f t="shared" si="65"/>
        <v>0</v>
      </c>
      <c r="U305" s="26"/>
      <c r="V305" s="26"/>
      <c r="W305" s="26"/>
      <c r="X305" s="26"/>
      <c r="Y305" s="26"/>
      <c r="Z305" s="26"/>
      <c r="AA305" s="26"/>
      <c r="AB305" s="26"/>
      <c r="AC305" s="26"/>
      <c r="AD305" s="26"/>
      <c r="AE305" s="26"/>
      <c r="AR305" s="161" t="s">
        <v>274</v>
      </c>
      <c r="AT305" s="161" t="s">
        <v>194</v>
      </c>
      <c r="AU305" s="161" t="s">
        <v>83</v>
      </c>
      <c r="AY305" s="14" t="s">
        <v>144</v>
      </c>
      <c r="BE305" s="162">
        <f t="shared" si="66"/>
        <v>0</v>
      </c>
      <c r="BF305" s="162">
        <f t="shared" si="67"/>
        <v>0</v>
      </c>
      <c r="BG305" s="162">
        <f t="shared" si="68"/>
        <v>0</v>
      </c>
      <c r="BH305" s="162">
        <f t="shared" si="69"/>
        <v>0</v>
      </c>
      <c r="BI305" s="162">
        <f t="shared" si="70"/>
        <v>0</v>
      </c>
      <c r="BJ305" s="14" t="s">
        <v>83</v>
      </c>
      <c r="BK305" s="162">
        <f t="shared" si="71"/>
        <v>0</v>
      </c>
      <c r="BL305" s="14" t="s">
        <v>207</v>
      </c>
      <c r="BM305" s="161" t="s">
        <v>1328</v>
      </c>
    </row>
    <row r="306" spans="1:65" s="2" customFormat="1" ht="37.700000000000003" customHeight="1">
      <c r="A306" s="26"/>
      <c r="B306" s="149"/>
      <c r="C306" s="163" t="s">
        <v>894</v>
      </c>
      <c r="D306" s="163" t="s">
        <v>194</v>
      </c>
      <c r="E306" s="164" t="s">
        <v>1329</v>
      </c>
      <c r="F306" s="165" t="s">
        <v>1958</v>
      </c>
      <c r="G306" s="166" t="s">
        <v>264</v>
      </c>
      <c r="H306" s="167">
        <v>32</v>
      </c>
      <c r="I306" s="168"/>
      <c r="J306" s="168"/>
      <c r="K306" s="169"/>
      <c r="L306" s="170"/>
      <c r="M306" s="171" t="s">
        <v>1</v>
      </c>
      <c r="N306" s="172" t="s">
        <v>37</v>
      </c>
      <c r="O306" s="159">
        <v>0</v>
      </c>
      <c r="P306" s="159">
        <f t="shared" si="63"/>
        <v>0</v>
      </c>
      <c r="Q306" s="159">
        <v>4.0000000000000003E-5</v>
      </c>
      <c r="R306" s="159">
        <f t="shared" si="64"/>
        <v>1.2800000000000001E-3</v>
      </c>
      <c r="S306" s="159">
        <v>0</v>
      </c>
      <c r="T306" s="160">
        <f t="shared" si="65"/>
        <v>0</v>
      </c>
      <c r="U306" s="26"/>
      <c r="V306" s="26"/>
      <c r="W306" s="26"/>
      <c r="X306" s="26"/>
      <c r="Y306" s="26"/>
      <c r="Z306" s="26"/>
      <c r="AA306" s="26"/>
      <c r="AB306" s="26"/>
      <c r="AC306" s="26"/>
      <c r="AD306" s="26"/>
      <c r="AE306" s="26"/>
      <c r="AR306" s="161" t="s">
        <v>274</v>
      </c>
      <c r="AT306" s="161" t="s">
        <v>194</v>
      </c>
      <c r="AU306" s="161" t="s">
        <v>83</v>
      </c>
      <c r="AY306" s="14" t="s">
        <v>144</v>
      </c>
      <c r="BE306" s="162">
        <f t="shared" si="66"/>
        <v>0</v>
      </c>
      <c r="BF306" s="162">
        <f t="shared" si="67"/>
        <v>0</v>
      </c>
      <c r="BG306" s="162">
        <f t="shared" si="68"/>
        <v>0</v>
      </c>
      <c r="BH306" s="162">
        <f t="shared" si="69"/>
        <v>0</v>
      </c>
      <c r="BI306" s="162">
        <f t="shared" si="70"/>
        <v>0</v>
      </c>
      <c r="BJ306" s="14" t="s">
        <v>83</v>
      </c>
      <c r="BK306" s="162">
        <f t="shared" si="71"/>
        <v>0</v>
      </c>
      <c r="BL306" s="14" t="s">
        <v>207</v>
      </c>
      <c r="BM306" s="161" t="s">
        <v>1330</v>
      </c>
    </row>
    <row r="307" spans="1:65" s="2" customFormat="1" ht="21.75" customHeight="1">
      <c r="A307" s="26"/>
      <c r="B307" s="149"/>
      <c r="C307" s="150" t="s">
        <v>1331</v>
      </c>
      <c r="D307" s="150" t="s">
        <v>146</v>
      </c>
      <c r="E307" s="151" t="s">
        <v>1332</v>
      </c>
      <c r="F307" s="152" t="s">
        <v>1333</v>
      </c>
      <c r="G307" s="153" t="s">
        <v>779</v>
      </c>
      <c r="H307" s="154">
        <v>255</v>
      </c>
      <c r="I307" s="155"/>
      <c r="J307" s="155"/>
      <c r="K307" s="156"/>
      <c r="L307" s="27"/>
      <c r="M307" s="157" t="s">
        <v>1</v>
      </c>
      <c r="N307" s="158" t="s">
        <v>37</v>
      </c>
      <c r="O307" s="159">
        <v>0</v>
      </c>
      <c r="P307" s="159">
        <f t="shared" si="63"/>
        <v>0</v>
      </c>
      <c r="Q307" s="159">
        <v>0</v>
      </c>
      <c r="R307" s="159">
        <f t="shared" si="64"/>
        <v>0</v>
      </c>
      <c r="S307" s="159">
        <v>0</v>
      </c>
      <c r="T307" s="160">
        <f t="shared" si="65"/>
        <v>0</v>
      </c>
      <c r="U307" s="26"/>
      <c r="V307" s="26"/>
      <c r="W307" s="26"/>
      <c r="X307" s="26"/>
      <c r="Y307" s="26"/>
      <c r="Z307" s="26"/>
      <c r="AA307" s="26"/>
      <c r="AB307" s="26"/>
      <c r="AC307" s="26"/>
      <c r="AD307" s="26"/>
      <c r="AE307" s="26"/>
      <c r="AR307" s="161" t="s">
        <v>207</v>
      </c>
      <c r="AT307" s="161" t="s">
        <v>146</v>
      </c>
      <c r="AU307" s="161" t="s">
        <v>83</v>
      </c>
      <c r="AY307" s="14" t="s">
        <v>144</v>
      </c>
      <c r="BE307" s="162">
        <f t="shared" si="66"/>
        <v>0</v>
      </c>
      <c r="BF307" s="162">
        <f t="shared" si="67"/>
        <v>0</v>
      </c>
      <c r="BG307" s="162">
        <f t="shared" si="68"/>
        <v>0</v>
      </c>
      <c r="BH307" s="162">
        <f t="shared" si="69"/>
        <v>0</v>
      </c>
      <c r="BI307" s="162">
        <f t="shared" si="70"/>
        <v>0</v>
      </c>
      <c r="BJ307" s="14" t="s">
        <v>83</v>
      </c>
      <c r="BK307" s="162">
        <f t="shared" si="71"/>
        <v>0</v>
      </c>
      <c r="BL307" s="14" t="s">
        <v>207</v>
      </c>
      <c r="BM307" s="161" t="s">
        <v>1334</v>
      </c>
    </row>
    <row r="308" spans="1:65" s="2" customFormat="1" ht="55.5" customHeight="1">
      <c r="A308" s="26"/>
      <c r="B308" s="149"/>
      <c r="C308" s="163" t="s">
        <v>897</v>
      </c>
      <c r="D308" s="163" t="s">
        <v>194</v>
      </c>
      <c r="E308" s="164" t="s">
        <v>1335</v>
      </c>
      <c r="F308" s="165" t="s">
        <v>1959</v>
      </c>
      <c r="G308" s="166" t="s">
        <v>264</v>
      </c>
      <c r="H308" s="167">
        <v>213</v>
      </c>
      <c r="I308" s="168"/>
      <c r="J308" s="168"/>
      <c r="K308" s="169"/>
      <c r="L308" s="170"/>
      <c r="M308" s="171" t="s">
        <v>1</v>
      </c>
      <c r="N308" s="172" t="s">
        <v>37</v>
      </c>
      <c r="O308" s="159">
        <v>0</v>
      </c>
      <c r="P308" s="159">
        <f t="shared" si="63"/>
        <v>0</v>
      </c>
      <c r="Q308" s="159">
        <v>0</v>
      </c>
      <c r="R308" s="159">
        <f t="shared" si="64"/>
        <v>0</v>
      </c>
      <c r="S308" s="159">
        <v>0</v>
      </c>
      <c r="T308" s="160">
        <f t="shared" si="65"/>
        <v>0</v>
      </c>
      <c r="U308" s="26"/>
      <c r="V308" s="26"/>
      <c r="W308" s="26"/>
      <c r="X308" s="26"/>
      <c r="Y308" s="26"/>
      <c r="Z308" s="26"/>
      <c r="AA308" s="26"/>
      <c r="AB308" s="26"/>
      <c r="AC308" s="26"/>
      <c r="AD308" s="26"/>
      <c r="AE308" s="26"/>
      <c r="AR308" s="161" t="s">
        <v>274</v>
      </c>
      <c r="AT308" s="161" t="s">
        <v>194</v>
      </c>
      <c r="AU308" s="161" t="s">
        <v>83</v>
      </c>
      <c r="AY308" s="14" t="s">
        <v>144</v>
      </c>
      <c r="BE308" s="162">
        <f t="shared" si="66"/>
        <v>0</v>
      </c>
      <c r="BF308" s="162">
        <f t="shared" si="67"/>
        <v>0</v>
      </c>
      <c r="BG308" s="162">
        <f t="shared" si="68"/>
        <v>0</v>
      </c>
      <c r="BH308" s="162">
        <f t="shared" si="69"/>
        <v>0</v>
      </c>
      <c r="BI308" s="162">
        <f t="shared" si="70"/>
        <v>0</v>
      </c>
      <c r="BJ308" s="14" t="s">
        <v>83</v>
      </c>
      <c r="BK308" s="162">
        <f t="shared" si="71"/>
        <v>0</v>
      </c>
      <c r="BL308" s="14" t="s">
        <v>207</v>
      </c>
      <c r="BM308" s="161" t="s">
        <v>1336</v>
      </c>
    </row>
    <row r="309" spans="1:65" s="2" customFormat="1" ht="65.099999999999994" customHeight="1">
      <c r="A309" s="26"/>
      <c r="B309" s="149"/>
      <c r="C309" s="163" t="s">
        <v>1337</v>
      </c>
      <c r="D309" s="163" t="s">
        <v>194</v>
      </c>
      <c r="E309" s="164" t="s">
        <v>1338</v>
      </c>
      <c r="F309" s="165" t="s">
        <v>1960</v>
      </c>
      <c r="G309" s="166" t="s">
        <v>264</v>
      </c>
      <c r="H309" s="167">
        <v>42</v>
      </c>
      <c r="I309" s="168"/>
      <c r="J309" s="168"/>
      <c r="K309" s="169"/>
      <c r="L309" s="170"/>
      <c r="M309" s="171" t="s">
        <v>1</v>
      </c>
      <c r="N309" s="172" t="s">
        <v>37</v>
      </c>
      <c r="O309" s="159">
        <v>0</v>
      </c>
      <c r="P309" s="159">
        <f t="shared" si="63"/>
        <v>0</v>
      </c>
      <c r="Q309" s="159">
        <v>1.9000000000000001E-4</v>
      </c>
      <c r="R309" s="159">
        <f t="shared" si="64"/>
        <v>7.980000000000001E-3</v>
      </c>
      <c r="S309" s="159">
        <v>0</v>
      </c>
      <c r="T309" s="160">
        <f t="shared" si="65"/>
        <v>0</v>
      </c>
      <c r="U309" s="26"/>
      <c r="V309" s="26"/>
      <c r="W309" s="26"/>
      <c r="X309" s="26"/>
      <c r="Y309" s="26"/>
      <c r="Z309" s="26"/>
      <c r="AA309" s="26"/>
      <c r="AB309" s="26"/>
      <c r="AC309" s="26"/>
      <c r="AD309" s="26"/>
      <c r="AE309" s="26"/>
      <c r="AR309" s="161" t="s">
        <v>274</v>
      </c>
      <c r="AT309" s="161" t="s">
        <v>194</v>
      </c>
      <c r="AU309" s="161" t="s">
        <v>83</v>
      </c>
      <c r="AY309" s="14" t="s">
        <v>144</v>
      </c>
      <c r="BE309" s="162">
        <f t="shared" si="66"/>
        <v>0</v>
      </c>
      <c r="BF309" s="162">
        <f t="shared" si="67"/>
        <v>0</v>
      </c>
      <c r="BG309" s="162">
        <f t="shared" si="68"/>
        <v>0</v>
      </c>
      <c r="BH309" s="162">
        <f t="shared" si="69"/>
        <v>0</v>
      </c>
      <c r="BI309" s="162">
        <f t="shared" si="70"/>
        <v>0</v>
      </c>
      <c r="BJ309" s="14" t="s">
        <v>83</v>
      </c>
      <c r="BK309" s="162">
        <f t="shared" si="71"/>
        <v>0</v>
      </c>
      <c r="BL309" s="14" t="s">
        <v>207</v>
      </c>
      <c r="BM309" s="161" t="s">
        <v>1339</v>
      </c>
    </row>
    <row r="310" spans="1:65" s="2" customFormat="1" ht="24.2" customHeight="1">
      <c r="A310" s="26"/>
      <c r="B310" s="149"/>
      <c r="C310" s="150" t="s">
        <v>900</v>
      </c>
      <c r="D310" s="150" t="s">
        <v>146</v>
      </c>
      <c r="E310" s="151" t="s">
        <v>1340</v>
      </c>
      <c r="F310" s="152" t="s">
        <v>1341</v>
      </c>
      <c r="G310" s="153" t="s">
        <v>264</v>
      </c>
      <c r="H310" s="154">
        <v>8</v>
      </c>
      <c r="I310" s="155"/>
      <c r="J310" s="155"/>
      <c r="K310" s="156"/>
      <c r="L310" s="27"/>
      <c r="M310" s="157" t="s">
        <v>1</v>
      </c>
      <c r="N310" s="158" t="s">
        <v>37</v>
      </c>
      <c r="O310" s="159">
        <v>0</v>
      </c>
      <c r="P310" s="159">
        <f t="shared" si="63"/>
        <v>0</v>
      </c>
      <c r="Q310" s="159">
        <v>0</v>
      </c>
      <c r="R310" s="159">
        <f t="shared" si="64"/>
        <v>0</v>
      </c>
      <c r="S310" s="159">
        <v>0</v>
      </c>
      <c r="T310" s="160">
        <f t="shared" si="65"/>
        <v>0</v>
      </c>
      <c r="U310" s="26"/>
      <c r="V310" s="26"/>
      <c r="W310" s="26"/>
      <c r="X310" s="26"/>
      <c r="Y310" s="26"/>
      <c r="Z310" s="26"/>
      <c r="AA310" s="26"/>
      <c r="AB310" s="26"/>
      <c r="AC310" s="26"/>
      <c r="AD310" s="26"/>
      <c r="AE310" s="26"/>
      <c r="AR310" s="161" t="s">
        <v>207</v>
      </c>
      <c r="AT310" s="161" t="s">
        <v>146</v>
      </c>
      <c r="AU310" s="161" t="s">
        <v>83</v>
      </c>
      <c r="AY310" s="14" t="s">
        <v>144</v>
      </c>
      <c r="BE310" s="162">
        <f t="shared" si="66"/>
        <v>0</v>
      </c>
      <c r="BF310" s="162">
        <f t="shared" si="67"/>
        <v>0</v>
      </c>
      <c r="BG310" s="162">
        <f t="shared" si="68"/>
        <v>0</v>
      </c>
      <c r="BH310" s="162">
        <f t="shared" si="69"/>
        <v>0</v>
      </c>
      <c r="BI310" s="162">
        <f t="shared" si="70"/>
        <v>0</v>
      </c>
      <c r="BJ310" s="14" t="s">
        <v>83</v>
      </c>
      <c r="BK310" s="162">
        <f t="shared" si="71"/>
        <v>0</v>
      </c>
      <c r="BL310" s="14" t="s">
        <v>207</v>
      </c>
      <c r="BM310" s="161" t="s">
        <v>1342</v>
      </c>
    </row>
    <row r="311" spans="1:65" s="2" customFormat="1" ht="60" customHeight="1">
      <c r="A311" s="26"/>
      <c r="B311" s="149"/>
      <c r="C311" s="163" t="s">
        <v>1343</v>
      </c>
      <c r="D311" s="163" t="s">
        <v>194</v>
      </c>
      <c r="E311" s="164" t="s">
        <v>1344</v>
      </c>
      <c r="F311" s="165" t="s">
        <v>1961</v>
      </c>
      <c r="G311" s="166" t="s">
        <v>264</v>
      </c>
      <c r="H311" s="167">
        <v>8</v>
      </c>
      <c r="I311" s="168"/>
      <c r="J311" s="168"/>
      <c r="K311" s="169"/>
      <c r="L311" s="170"/>
      <c r="M311" s="171" t="s">
        <v>1</v>
      </c>
      <c r="N311" s="172" t="s">
        <v>37</v>
      </c>
      <c r="O311" s="159">
        <v>0</v>
      </c>
      <c r="P311" s="159">
        <f t="shared" si="63"/>
        <v>0</v>
      </c>
      <c r="Q311" s="159">
        <v>8.4000000000000003E-4</v>
      </c>
      <c r="R311" s="159">
        <f t="shared" si="64"/>
        <v>6.7200000000000003E-3</v>
      </c>
      <c r="S311" s="159">
        <v>0</v>
      </c>
      <c r="T311" s="160">
        <f t="shared" si="65"/>
        <v>0</v>
      </c>
      <c r="U311" s="26"/>
      <c r="V311" s="26"/>
      <c r="W311" s="26"/>
      <c r="X311" s="26"/>
      <c r="Y311" s="26"/>
      <c r="Z311" s="26"/>
      <c r="AA311" s="26"/>
      <c r="AB311" s="26"/>
      <c r="AC311" s="26"/>
      <c r="AD311" s="26"/>
      <c r="AE311" s="26"/>
      <c r="AR311" s="161" t="s">
        <v>274</v>
      </c>
      <c r="AT311" s="161" t="s">
        <v>194</v>
      </c>
      <c r="AU311" s="161" t="s">
        <v>83</v>
      </c>
      <c r="AY311" s="14" t="s">
        <v>144</v>
      </c>
      <c r="BE311" s="162">
        <f t="shared" si="66"/>
        <v>0</v>
      </c>
      <c r="BF311" s="162">
        <f t="shared" si="67"/>
        <v>0</v>
      </c>
      <c r="BG311" s="162">
        <f t="shared" si="68"/>
        <v>0</v>
      </c>
      <c r="BH311" s="162">
        <f t="shared" si="69"/>
        <v>0</v>
      </c>
      <c r="BI311" s="162">
        <f t="shared" si="70"/>
        <v>0</v>
      </c>
      <c r="BJ311" s="14" t="s">
        <v>83</v>
      </c>
      <c r="BK311" s="162">
        <f t="shared" si="71"/>
        <v>0</v>
      </c>
      <c r="BL311" s="14" t="s">
        <v>207</v>
      </c>
      <c r="BM311" s="161" t="s">
        <v>1345</v>
      </c>
    </row>
    <row r="312" spans="1:65" s="2" customFormat="1" ht="24.2" customHeight="1">
      <c r="A312" s="26"/>
      <c r="B312" s="149"/>
      <c r="C312" s="150" t="s">
        <v>903</v>
      </c>
      <c r="D312" s="150" t="s">
        <v>146</v>
      </c>
      <c r="E312" s="151" t="s">
        <v>1346</v>
      </c>
      <c r="F312" s="152" t="s">
        <v>1347</v>
      </c>
      <c r="G312" s="153" t="s">
        <v>264</v>
      </c>
      <c r="H312" s="154">
        <v>20</v>
      </c>
      <c r="I312" s="155"/>
      <c r="J312" s="155"/>
      <c r="K312" s="156"/>
      <c r="L312" s="27"/>
      <c r="M312" s="157" t="s">
        <v>1</v>
      </c>
      <c r="N312" s="158" t="s">
        <v>37</v>
      </c>
      <c r="O312" s="159">
        <v>0</v>
      </c>
      <c r="P312" s="159">
        <f t="shared" si="63"/>
        <v>0</v>
      </c>
      <c r="Q312" s="159">
        <v>1.0000000000000001E-5</v>
      </c>
      <c r="R312" s="159">
        <f t="shared" si="64"/>
        <v>2.0000000000000001E-4</v>
      </c>
      <c r="S312" s="159">
        <v>0</v>
      </c>
      <c r="T312" s="160">
        <f t="shared" si="65"/>
        <v>0</v>
      </c>
      <c r="U312" s="26"/>
      <c r="V312" s="26"/>
      <c r="W312" s="26"/>
      <c r="X312" s="26"/>
      <c r="Y312" s="26"/>
      <c r="Z312" s="26"/>
      <c r="AA312" s="26"/>
      <c r="AB312" s="26"/>
      <c r="AC312" s="26"/>
      <c r="AD312" s="26"/>
      <c r="AE312" s="26"/>
      <c r="AR312" s="161" t="s">
        <v>207</v>
      </c>
      <c r="AT312" s="161" t="s">
        <v>146</v>
      </c>
      <c r="AU312" s="161" t="s">
        <v>83</v>
      </c>
      <c r="AY312" s="14" t="s">
        <v>144</v>
      </c>
      <c r="BE312" s="162">
        <f t="shared" si="66"/>
        <v>0</v>
      </c>
      <c r="BF312" s="162">
        <f t="shared" si="67"/>
        <v>0</v>
      </c>
      <c r="BG312" s="162">
        <f t="shared" si="68"/>
        <v>0</v>
      </c>
      <c r="BH312" s="162">
        <f t="shared" si="69"/>
        <v>0</v>
      </c>
      <c r="BI312" s="162">
        <f t="shared" si="70"/>
        <v>0</v>
      </c>
      <c r="BJ312" s="14" t="s">
        <v>83</v>
      </c>
      <c r="BK312" s="162">
        <f t="shared" si="71"/>
        <v>0</v>
      </c>
      <c r="BL312" s="14" t="s">
        <v>207</v>
      </c>
      <c r="BM312" s="161" t="s">
        <v>1348</v>
      </c>
    </row>
    <row r="313" spans="1:65" s="2" customFormat="1" ht="48.95" customHeight="1">
      <c r="A313" s="26"/>
      <c r="B313" s="149"/>
      <c r="C313" s="163" t="s">
        <v>1349</v>
      </c>
      <c r="D313" s="163" t="s">
        <v>194</v>
      </c>
      <c r="E313" s="164" t="s">
        <v>1350</v>
      </c>
      <c r="F313" s="165" t="s">
        <v>1962</v>
      </c>
      <c r="G313" s="166" t="s">
        <v>264</v>
      </c>
      <c r="H313" s="167">
        <v>20</v>
      </c>
      <c r="I313" s="168"/>
      <c r="J313" s="168"/>
      <c r="K313" s="169"/>
      <c r="L313" s="170"/>
      <c r="M313" s="171" t="s">
        <v>1</v>
      </c>
      <c r="N313" s="172" t="s">
        <v>37</v>
      </c>
      <c r="O313" s="159">
        <v>0</v>
      </c>
      <c r="P313" s="159">
        <f t="shared" si="63"/>
        <v>0</v>
      </c>
      <c r="Q313" s="159">
        <v>0</v>
      </c>
      <c r="R313" s="159">
        <f t="shared" si="64"/>
        <v>0</v>
      </c>
      <c r="S313" s="159">
        <v>0</v>
      </c>
      <c r="T313" s="160">
        <f t="shared" si="65"/>
        <v>0</v>
      </c>
      <c r="U313" s="26"/>
      <c r="V313" s="26"/>
      <c r="W313" s="26"/>
      <c r="X313" s="26"/>
      <c r="Y313" s="26"/>
      <c r="Z313" s="26"/>
      <c r="AA313" s="26"/>
      <c r="AB313" s="26"/>
      <c r="AC313" s="26"/>
      <c r="AD313" s="26"/>
      <c r="AE313" s="26"/>
      <c r="AR313" s="161" t="s">
        <v>274</v>
      </c>
      <c r="AT313" s="161" t="s">
        <v>194</v>
      </c>
      <c r="AU313" s="161" t="s">
        <v>83</v>
      </c>
      <c r="AY313" s="14" t="s">
        <v>144</v>
      </c>
      <c r="BE313" s="162">
        <f t="shared" si="66"/>
        <v>0</v>
      </c>
      <c r="BF313" s="162">
        <f t="shared" si="67"/>
        <v>0</v>
      </c>
      <c r="BG313" s="162">
        <f t="shared" si="68"/>
        <v>0</v>
      </c>
      <c r="BH313" s="162">
        <f t="shared" si="69"/>
        <v>0</v>
      </c>
      <c r="BI313" s="162">
        <f t="shared" si="70"/>
        <v>0</v>
      </c>
      <c r="BJ313" s="14" t="s">
        <v>83</v>
      </c>
      <c r="BK313" s="162">
        <f t="shared" si="71"/>
        <v>0</v>
      </c>
      <c r="BL313" s="14" t="s">
        <v>207</v>
      </c>
      <c r="BM313" s="161" t="s">
        <v>1351</v>
      </c>
    </row>
    <row r="314" spans="1:65" s="2" customFormat="1" ht="24.2" customHeight="1">
      <c r="A314" s="26"/>
      <c r="B314" s="149"/>
      <c r="C314" s="150" t="s">
        <v>908</v>
      </c>
      <c r="D314" s="150" t="s">
        <v>146</v>
      </c>
      <c r="E314" s="151" t="s">
        <v>1352</v>
      </c>
      <c r="F314" s="152" t="s">
        <v>1353</v>
      </c>
      <c r="G314" s="153" t="s">
        <v>264</v>
      </c>
      <c r="H314" s="154">
        <v>7</v>
      </c>
      <c r="I314" s="155"/>
      <c r="J314" s="155"/>
      <c r="K314" s="156"/>
      <c r="L314" s="27"/>
      <c r="M314" s="157" t="s">
        <v>1</v>
      </c>
      <c r="N314" s="158" t="s">
        <v>37</v>
      </c>
      <c r="O314" s="159">
        <v>0</v>
      </c>
      <c r="P314" s="159">
        <f t="shared" si="63"/>
        <v>0</v>
      </c>
      <c r="Q314" s="159">
        <v>1.0000000000000001E-5</v>
      </c>
      <c r="R314" s="159">
        <f t="shared" si="64"/>
        <v>7.0000000000000007E-5</v>
      </c>
      <c r="S314" s="159">
        <v>0</v>
      </c>
      <c r="T314" s="160">
        <f t="shared" si="65"/>
        <v>0</v>
      </c>
      <c r="U314" s="26"/>
      <c r="V314" s="26"/>
      <c r="W314" s="26"/>
      <c r="X314" s="26"/>
      <c r="Y314" s="26"/>
      <c r="Z314" s="26"/>
      <c r="AA314" s="26"/>
      <c r="AB314" s="26"/>
      <c r="AC314" s="26"/>
      <c r="AD314" s="26"/>
      <c r="AE314" s="26"/>
      <c r="AR314" s="161" t="s">
        <v>207</v>
      </c>
      <c r="AT314" s="161" t="s">
        <v>146</v>
      </c>
      <c r="AU314" s="161" t="s">
        <v>83</v>
      </c>
      <c r="AY314" s="14" t="s">
        <v>144</v>
      </c>
      <c r="BE314" s="162">
        <f t="shared" si="66"/>
        <v>0</v>
      </c>
      <c r="BF314" s="162">
        <f t="shared" si="67"/>
        <v>0</v>
      </c>
      <c r="BG314" s="162">
        <f t="shared" si="68"/>
        <v>0</v>
      </c>
      <c r="BH314" s="162">
        <f t="shared" si="69"/>
        <v>0</v>
      </c>
      <c r="BI314" s="162">
        <f t="shared" si="70"/>
        <v>0</v>
      </c>
      <c r="BJ314" s="14" t="s">
        <v>83</v>
      </c>
      <c r="BK314" s="162">
        <f t="shared" si="71"/>
        <v>0</v>
      </c>
      <c r="BL314" s="14" t="s">
        <v>207</v>
      </c>
      <c r="BM314" s="161" t="s">
        <v>1354</v>
      </c>
    </row>
    <row r="315" spans="1:65" s="2" customFormat="1" ht="48.95" customHeight="1">
      <c r="A315" s="26"/>
      <c r="B315" s="149"/>
      <c r="C315" s="163" t="s">
        <v>1355</v>
      </c>
      <c r="D315" s="163" t="s">
        <v>194</v>
      </c>
      <c r="E315" s="164" t="s">
        <v>1356</v>
      </c>
      <c r="F315" s="165" t="s">
        <v>1963</v>
      </c>
      <c r="G315" s="166" t="s">
        <v>264</v>
      </c>
      <c r="H315" s="167">
        <v>7</v>
      </c>
      <c r="I315" s="168"/>
      <c r="J315" s="168"/>
      <c r="K315" s="169"/>
      <c r="L315" s="170"/>
      <c r="M315" s="171" t="s">
        <v>1</v>
      </c>
      <c r="N315" s="172" t="s">
        <v>37</v>
      </c>
      <c r="O315" s="159">
        <v>0</v>
      </c>
      <c r="P315" s="159">
        <f t="shared" si="63"/>
        <v>0</v>
      </c>
      <c r="Q315" s="159">
        <v>0</v>
      </c>
      <c r="R315" s="159">
        <f t="shared" si="64"/>
        <v>0</v>
      </c>
      <c r="S315" s="159">
        <v>0</v>
      </c>
      <c r="T315" s="160">
        <f t="shared" si="65"/>
        <v>0</v>
      </c>
      <c r="U315" s="26"/>
      <c r="V315" s="26"/>
      <c r="W315" s="26"/>
      <c r="X315" s="26"/>
      <c r="Y315" s="26"/>
      <c r="Z315" s="26"/>
      <c r="AA315" s="26"/>
      <c r="AB315" s="26"/>
      <c r="AC315" s="26"/>
      <c r="AD315" s="26"/>
      <c r="AE315" s="26"/>
      <c r="AR315" s="161" t="s">
        <v>274</v>
      </c>
      <c r="AT315" s="161" t="s">
        <v>194</v>
      </c>
      <c r="AU315" s="161" t="s">
        <v>83</v>
      </c>
      <c r="AY315" s="14" t="s">
        <v>144</v>
      </c>
      <c r="BE315" s="162">
        <f t="shared" si="66"/>
        <v>0</v>
      </c>
      <c r="BF315" s="162">
        <f t="shared" si="67"/>
        <v>0</v>
      </c>
      <c r="BG315" s="162">
        <f t="shared" si="68"/>
        <v>0</v>
      </c>
      <c r="BH315" s="162">
        <f t="shared" si="69"/>
        <v>0</v>
      </c>
      <c r="BI315" s="162">
        <f t="shared" si="70"/>
        <v>0</v>
      </c>
      <c r="BJ315" s="14" t="s">
        <v>83</v>
      </c>
      <c r="BK315" s="162">
        <f t="shared" si="71"/>
        <v>0</v>
      </c>
      <c r="BL315" s="14" t="s">
        <v>207</v>
      </c>
      <c r="BM315" s="161" t="s">
        <v>1357</v>
      </c>
    </row>
    <row r="316" spans="1:65" s="2" customFormat="1" ht="16.5" customHeight="1">
      <c r="A316" s="26"/>
      <c r="B316" s="149"/>
      <c r="C316" s="150" t="s">
        <v>911</v>
      </c>
      <c r="D316" s="150" t="s">
        <v>146</v>
      </c>
      <c r="E316" s="151" t="s">
        <v>1358</v>
      </c>
      <c r="F316" s="152" t="s">
        <v>1359</v>
      </c>
      <c r="G316" s="153" t="s">
        <v>264</v>
      </c>
      <c r="H316" s="154">
        <v>2</v>
      </c>
      <c r="I316" s="155"/>
      <c r="J316" s="155"/>
      <c r="K316" s="156"/>
      <c r="L316" s="27"/>
      <c r="M316" s="157" t="s">
        <v>1</v>
      </c>
      <c r="N316" s="158" t="s">
        <v>37</v>
      </c>
      <c r="O316" s="159">
        <v>0</v>
      </c>
      <c r="P316" s="159">
        <f t="shared" si="63"/>
        <v>0</v>
      </c>
      <c r="Q316" s="159">
        <v>2.0000000000000002E-5</v>
      </c>
      <c r="R316" s="159">
        <f t="shared" si="64"/>
        <v>4.0000000000000003E-5</v>
      </c>
      <c r="S316" s="159">
        <v>0</v>
      </c>
      <c r="T316" s="160">
        <f t="shared" si="65"/>
        <v>0</v>
      </c>
      <c r="U316" s="26"/>
      <c r="V316" s="26"/>
      <c r="W316" s="26"/>
      <c r="X316" s="26"/>
      <c r="Y316" s="26"/>
      <c r="Z316" s="26"/>
      <c r="AA316" s="26"/>
      <c r="AB316" s="26"/>
      <c r="AC316" s="26"/>
      <c r="AD316" s="26"/>
      <c r="AE316" s="26"/>
      <c r="AR316" s="161" t="s">
        <v>207</v>
      </c>
      <c r="AT316" s="161" t="s">
        <v>146</v>
      </c>
      <c r="AU316" s="161" t="s">
        <v>83</v>
      </c>
      <c r="AY316" s="14" t="s">
        <v>144</v>
      </c>
      <c r="BE316" s="162">
        <f t="shared" si="66"/>
        <v>0</v>
      </c>
      <c r="BF316" s="162">
        <f t="shared" si="67"/>
        <v>0</v>
      </c>
      <c r="BG316" s="162">
        <f t="shared" si="68"/>
        <v>0</v>
      </c>
      <c r="BH316" s="162">
        <f t="shared" si="69"/>
        <v>0</v>
      </c>
      <c r="BI316" s="162">
        <f t="shared" si="70"/>
        <v>0</v>
      </c>
      <c r="BJ316" s="14" t="s">
        <v>83</v>
      </c>
      <c r="BK316" s="162">
        <f t="shared" si="71"/>
        <v>0</v>
      </c>
      <c r="BL316" s="14" t="s">
        <v>207</v>
      </c>
      <c r="BM316" s="161" t="s">
        <v>1360</v>
      </c>
    </row>
    <row r="317" spans="1:65" s="2" customFormat="1" ht="24.2" customHeight="1">
      <c r="A317" s="26"/>
      <c r="B317" s="149"/>
      <c r="C317" s="163" t="s">
        <v>1361</v>
      </c>
      <c r="D317" s="163" t="s">
        <v>194</v>
      </c>
      <c r="E317" s="164" t="s">
        <v>1362</v>
      </c>
      <c r="F317" s="165" t="s">
        <v>1883</v>
      </c>
      <c r="G317" s="166" t="s">
        <v>264</v>
      </c>
      <c r="H317" s="167">
        <v>2</v>
      </c>
      <c r="I317" s="168"/>
      <c r="J317" s="168"/>
      <c r="K317" s="169"/>
      <c r="L317" s="170"/>
      <c r="M317" s="171" t="s">
        <v>1</v>
      </c>
      <c r="N317" s="172" t="s">
        <v>37</v>
      </c>
      <c r="O317" s="159">
        <v>0</v>
      </c>
      <c r="P317" s="159">
        <f t="shared" si="63"/>
        <v>0</v>
      </c>
      <c r="Q317" s="159">
        <v>2.5000000000000001E-3</v>
      </c>
      <c r="R317" s="159">
        <f t="shared" si="64"/>
        <v>5.0000000000000001E-3</v>
      </c>
      <c r="S317" s="159">
        <v>0</v>
      </c>
      <c r="T317" s="160">
        <f t="shared" si="65"/>
        <v>0</v>
      </c>
      <c r="U317" s="26"/>
      <c r="V317" s="26"/>
      <c r="W317" s="26"/>
      <c r="X317" s="26"/>
      <c r="Y317" s="26"/>
      <c r="Z317" s="26"/>
      <c r="AA317" s="26"/>
      <c r="AB317" s="26"/>
      <c r="AC317" s="26"/>
      <c r="AD317" s="26"/>
      <c r="AE317" s="26"/>
      <c r="AR317" s="161" t="s">
        <v>274</v>
      </c>
      <c r="AT317" s="161" t="s">
        <v>194</v>
      </c>
      <c r="AU317" s="161" t="s">
        <v>83</v>
      </c>
      <c r="AY317" s="14" t="s">
        <v>144</v>
      </c>
      <c r="BE317" s="162">
        <f t="shared" si="66"/>
        <v>0</v>
      </c>
      <c r="BF317" s="162">
        <f t="shared" si="67"/>
        <v>0</v>
      </c>
      <c r="BG317" s="162">
        <f t="shared" si="68"/>
        <v>0</v>
      </c>
      <c r="BH317" s="162">
        <f t="shared" si="69"/>
        <v>0</v>
      </c>
      <c r="BI317" s="162">
        <f t="shared" si="70"/>
        <v>0</v>
      </c>
      <c r="BJ317" s="14" t="s">
        <v>83</v>
      </c>
      <c r="BK317" s="162">
        <f t="shared" si="71"/>
        <v>0</v>
      </c>
      <c r="BL317" s="14" t="s">
        <v>207</v>
      </c>
      <c r="BM317" s="161" t="s">
        <v>1363</v>
      </c>
    </row>
    <row r="318" spans="1:65" s="2" customFormat="1" ht="24.2" customHeight="1">
      <c r="A318" s="26"/>
      <c r="B318" s="149"/>
      <c r="C318" s="163" t="s">
        <v>914</v>
      </c>
      <c r="D318" s="163" t="s">
        <v>194</v>
      </c>
      <c r="E318" s="164" t="s">
        <v>1364</v>
      </c>
      <c r="F318" s="165" t="s">
        <v>1842</v>
      </c>
      <c r="G318" s="166" t="s">
        <v>264</v>
      </c>
      <c r="H318" s="167">
        <v>1</v>
      </c>
      <c r="I318" s="168"/>
      <c r="J318" s="168"/>
      <c r="K318" s="169"/>
      <c r="L318" s="170"/>
      <c r="M318" s="171" t="s">
        <v>1</v>
      </c>
      <c r="N318" s="172" t="s">
        <v>37</v>
      </c>
      <c r="O318" s="159">
        <v>0</v>
      </c>
      <c r="P318" s="159">
        <f t="shared" si="63"/>
        <v>0</v>
      </c>
      <c r="Q318" s="159">
        <v>0</v>
      </c>
      <c r="R318" s="159">
        <f t="shared" si="64"/>
        <v>0</v>
      </c>
      <c r="S318" s="159">
        <v>0</v>
      </c>
      <c r="T318" s="160">
        <f t="shared" si="65"/>
        <v>0</v>
      </c>
      <c r="U318" s="26"/>
      <c r="V318" s="26"/>
      <c r="W318" s="26"/>
      <c r="X318" s="26"/>
      <c r="Y318" s="26"/>
      <c r="Z318" s="26"/>
      <c r="AA318" s="26"/>
      <c r="AB318" s="26"/>
      <c r="AC318" s="26"/>
      <c r="AD318" s="26"/>
      <c r="AE318" s="26"/>
      <c r="AR318" s="161" t="s">
        <v>274</v>
      </c>
      <c r="AT318" s="161" t="s">
        <v>194</v>
      </c>
      <c r="AU318" s="161" t="s">
        <v>83</v>
      </c>
      <c r="AY318" s="14" t="s">
        <v>144</v>
      </c>
      <c r="BE318" s="162">
        <f t="shared" si="66"/>
        <v>0</v>
      </c>
      <c r="BF318" s="162">
        <f t="shared" si="67"/>
        <v>0</v>
      </c>
      <c r="BG318" s="162">
        <f t="shared" si="68"/>
        <v>0</v>
      </c>
      <c r="BH318" s="162">
        <f t="shared" si="69"/>
        <v>0</v>
      </c>
      <c r="BI318" s="162">
        <f t="shared" si="70"/>
        <v>0</v>
      </c>
      <c r="BJ318" s="14" t="s">
        <v>83</v>
      </c>
      <c r="BK318" s="162">
        <f t="shared" si="71"/>
        <v>0</v>
      </c>
      <c r="BL318" s="14" t="s">
        <v>207</v>
      </c>
      <c r="BM318" s="161" t="s">
        <v>1365</v>
      </c>
    </row>
    <row r="319" spans="1:65" s="2" customFormat="1" ht="24.2" customHeight="1">
      <c r="A319" s="26"/>
      <c r="B319" s="149"/>
      <c r="C319" s="150" t="s">
        <v>1366</v>
      </c>
      <c r="D319" s="150" t="s">
        <v>146</v>
      </c>
      <c r="E319" s="151" t="s">
        <v>1367</v>
      </c>
      <c r="F319" s="152" t="s">
        <v>1368</v>
      </c>
      <c r="G319" s="153" t="s">
        <v>264</v>
      </c>
      <c r="H319" s="154">
        <v>6</v>
      </c>
      <c r="I319" s="155"/>
      <c r="J319" s="155"/>
      <c r="K319" s="156"/>
      <c r="L319" s="27"/>
      <c r="M319" s="157" t="s">
        <v>1</v>
      </c>
      <c r="N319" s="158" t="s">
        <v>37</v>
      </c>
      <c r="O319" s="159">
        <v>0</v>
      </c>
      <c r="P319" s="159">
        <f t="shared" si="63"/>
        <v>0</v>
      </c>
      <c r="Q319" s="159">
        <v>2.0000000000000002E-5</v>
      </c>
      <c r="R319" s="159">
        <f t="shared" si="64"/>
        <v>1.2000000000000002E-4</v>
      </c>
      <c r="S319" s="159">
        <v>0</v>
      </c>
      <c r="T319" s="160">
        <f t="shared" si="65"/>
        <v>0</v>
      </c>
      <c r="U319" s="26"/>
      <c r="V319" s="26"/>
      <c r="W319" s="26"/>
      <c r="X319" s="26"/>
      <c r="Y319" s="26"/>
      <c r="Z319" s="26"/>
      <c r="AA319" s="26"/>
      <c r="AB319" s="26"/>
      <c r="AC319" s="26"/>
      <c r="AD319" s="26"/>
      <c r="AE319" s="26"/>
      <c r="AR319" s="161" t="s">
        <v>207</v>
      </c>
      <c r="AT319" s="161" t="s">
        <v>146</v>
      </c>
      <c r="AU319" s="161" t="s">
        <v>83</v>
      </c>
      <c r="AY319" s="14" t="s">
        <v>144</v>
      </c>
      <c r="BE319" s="162">
        <f t="shared" si="66"/>
        <v>0</v>
      </c>
      <c r="BF319" s="162">
        <f t="shared" si="67"/>
        <v>0</v>
      </c>
      <c r="BG319" s="162">
        <f t="shared" si="68"/>
        <v>0</v>
      </c>
      <c r="BH319" s="162">
        <f t="shared" si="69"/>
        <v>0</v>
      </c>
      <c r="BI319" s="162">
        <f t="shared" si="70"/>
        <v>0</v>
      </c>
      <c r="BJ319" s="14" t="s">
        <v>83</v>
      </c>
      <c r="BK319" s="162">
        <f t="shared" si="71"/>
        <v>0</v>
      </c>
      <c r="BL319" s="14" t="s">
        <v>207</v>
      </c>
      <c r="BM319" s="161" t="s">
        <v>1369</v>
      </c>
    </row>
    <row r="320" spans="1:65" s="2" customFormat="1" ht="24.2" customHeight="1">
      <c r="A320" s="26"/>
      <c r="B320" s="149"/>
      <c r="C320" s="163" t="s">
        <v>917</v>
      </c>
      <c r="D320" s="163" t="s">
        <v>194</v>
      </c>
      <c r="E320" s="164" t="s">
        <v>1370</v>
      </c>
      <c r="F320" s="165" t="s">
        <v>1884</v>
      </c>
      <c r="G320" s="166" t="s">
        <v>264</v>
      </c>
      <c r="H320" s="167">
        <v>6</v>
      </c>
      <c r="I320" s="168"/>
      <c r="J320" s="168"/>
      <c r="K320" s="169"/>
      <c r="L320" s="170"/>
      <c r="M320" s="171" t="s">
        <v>1</v>
      </c>
      <c r="N320" s="172" t="s">
        <v>37</v>
      </c>
      <c r="O320" s="159">
        <v>0</v>
      </c>
      <c r="P320" s="159">
        <f t="shared" si="63"/>
        <v>0</v>
      </c>
      <c r="Q320" s="159">
        <v>0</v>
      </c>
      <c r="R320" s="159">
        <f t="shared" si="64"/>
        <v>0</v>
      </c>
      <c r="S320" s="159">
        <v>0</v>
      </c>
      <c r="T320" s="160">
        <f t="shared" si="65"/>
        <v>0</v>
      </c>
      <c r="U320" s="26"/>
      <c r="V320" s="26"/>
      <c r="W320" s="26"/>
      <c r="X320" s="26"/>
      <c r="Y320" s="26"/>
      <c r="Z320" s="26"/>
      <c r="AA320" s="26"/>
      <c r="AB320" s="26"/>
      <c r="AC320" s="26"/>
      <c r="AD320" s="26"/>
      <c r="AE320" s="26"/>
      <c r="AR320" s="161" t="s">
        <v>274</v>
      </c>
      <c r="AT320" s="161" t="s">
        <v>194</v>
      </c>
      <c r="AU320" s="161" t="s">
        <v>83</v>
      </c>
      <c r="AY320" s="14" t="s">
        <v>144</v>
      </c>
      <c r="BE320" s="162">
        <f t="shared" si="66"/>
        <v>0</v>
      </c>
      <c r="BF320" s="162">
        <f t="shared" si="67"/>
        <v>0</v>
      </c>
      <c r="BG320" s="162">
        <f t="shared" si="68"/>
        <v>0</v>
      </c>
      <c r="BH320" s="162">
        <f t="shared" si="69"/>
        <v>0</v>
      </c>
      <c r="BI320" s="162">
        <f t="shared" si="70"/>
        <v>0</v>
      </c>
      <c r="BJ320" s="14" t="s">
        <v>83</v>
      </c>
      <c r="BK320" s="162">
        <f t="shared" si="71"/>
        <v>0</v>
      </c>
      <c r="BL320" s="14" t="s">
        <v>207</v>
      </c>
      <c r="BM320" s="161" t="s">
        <v>1371</v>
      </c>
    </row>
    <row r="321" spans="1:65" s="2" customFormat="1" ht="24.2" customHeight="1">
      <c r="A321" s="26"/>
      <c r="B321" s="149"/>
      <c r="C321" s="163" t="s">
        <v>1372</v>
      </c>
      <c r="D321" s="163" t="s">
        <v>194</v>
      </c>
      <c r="E321" s="164" t="s">
        <v>1373</v>
      </c>
      <c r="F321" s="165" t="s">
        <v>1885</v>
      </c>
      <c r="G321" s="166" t="s">
        <v>264</v>
      </c>
      <c r="H321" s="167">
        <v>6</v>
      </c>
      <c r="I321" s="168"/>
      <c r="J321" s="168"/>
      <c r="K321" s="169"/>
      <c r="L321" s="170"/>
      <c r="M321" s="171" t="s">
        <v>1</v>
      </c>
      <c r="N321" s="172" t="s">
        <v>37</v>
      </c>
      <c r="O321" s="159">
        <v>0</v>
      </c>
      <c r="P321" s="159">
        <f t="shared" si="63"/>
        <v>0</v>
      </c>
      <c r="Q321" s="159">
        <v>0</v>
      </c>
      <c r="R321" s="159">
        <f t="shared" si="64"/>
        <v>0</v>
      </c>
      <c r="S321" s="159">
        <v>0</v>
      </c>
      <c r="T321" s="160">
        <f t="shared" si="65"/>
        <v>0</v>
      </c>
      <c r="U321" s="26"/>
      <c r="V321" s="26"/>
      <c r="W321" s="26"/>
      <c r="X321" s="26"/>
      <c r="Y321" s="26"/>
      <c r="Z321" s="26"/>
      <c r="AA321" s="26"/>
      <c r="AB321" s="26"/>
      <c r="AC321" s="26"/>
      <c r="AD321" s="26"/>
      <c r="AE321" s="26"/>
      <c r="AR321" s="161" t="s">
        <v>274</v>
      </c>
      <c r="AT321" s="161" t="s">
        <v>194</v>
      </c>
      <c r="AU321" s="161" t="s">
        <v>83</v>
      </c>
      <c r="AY321" s="14" t="s">
        <v>144</v>
      </c>
      <c r="BE321" s="162">
        <f t="shared" si="66"/>
        <v>0</v>
      </c>
      <c r="BF321" s="162">
        <f t="shared" si="67"/>
        <v>0</v>
      </c>
      <c r="BG321" s="162">
        <f t="shared" si="68"/>
        <v>0</v>
      </c>
      <c r="BH321" s="162">
        <f t="shared" si="69"/>
        <v>0</v>
      </c>
      <c r="BI321" s="162">
        <f t="shared" si="70"/>
        <v>0</v>
      </c>
      <c r="BJ321" s="14" t="s">
        <v>83</v>
      </c>
      <c r="BK321" s="162">
        <f t="shared" si="71"/>
        <v>0</v>
      </c>
      <c r="BL321" s="14" t="s">
        <v>207</v>
      </c>
      <c r="BM321" s="161" t="s">
        <v>1374</v>
      </c>
    </row>
    <row r="322" spans="1:65" s="2" customFormat="1" ht="24.2" customHeight="1">
      <c r="A322" s="26"/>
      <c r="B322" s="149"/>
      <c r="C322" s="150" t="s">
        <v>920</v>
      </c>
      <c r="D322" s="150" t="s">
        <v>146</v>
      </c>
      <c r="E322" s="151" t="s">
        <v>1375</v>
      </c>
      <c r="F322" s="152" t="s">
        <v>1376</v>
      </c>
      <c r="G322" s="153" t="s">
        <v>264</v>
      </c>
      <c r="H322" s="154">
        <v>6</v>
      </c>
      <c r="I322" s="155"/>
      <c r="J322" s="155"/>
      <c r="K322" s="156"/>
      <c r="L322" s="27"/>
      <c r="M322" s="157" t="s">
        <v>1</v>
      </c>
      <c r="N322" s="158" t="s">
        <v>37</v>
      </c>
      <c r="O322" s="159">
        <v>0</v>
      </c>
      <c r="P322" s="159">
        <f t="shared" si="63"/>
        <v>0</v>
      </c>
      <c r="Q322" s="159">
        <v>4.8999999999999998E-4</v>
      </c>
      <c r="R322" s="159">
        <f t="shared" si="64"/>
        <v>2.9399999999999999E-3</v>
      </c>
      <c r="S322" s="159">
        <v>0</v>
      </c>
      <c r="T322" s="160">
        <f t="shared" si="65"/>
        <v>0</v>
      </c>
      <c r="U322" s="26"/>
      <c r="V322" s="26"/>
      <c r="W322" s="26"/>
      <c r="X322" s="26"/>
      <c r="Y322" s="26"/>
      <c r="Z322" s="26"/>
      <c r="AA322" s="26"/>
      <c r="AB322" s="26"/>
      <c r="AC322" s="26"/>
      <c r="AD322" s="26"/>
      <c r="AE322" s="26"/>
      <c r="AR322" s="161" t="s">
        <v>207</v>
      </c>
      <c r="AT322" s="161" t="s">
        <v>146</v>
      </c>
      <c r="AU322" s="161" t="s">
        <v>83</v>
      </c>
      <c r="AY322" s="14" t="s">
        <v>144</v>
      </c>
      <c r="BE322" s="162">
        <f t="shared" si="66"/>
        <v>0</v>
      </c>
      <c r="BF322" s="162">
        <f t="shared" si="67"/>
        <v>0</v>
      </c>
      <c r="BG322" s="162">
        <f t="shared" si="68"/>
        <v>0</v>
      </c>
      <c r="BH322" s="162">
        <f t="shared" si="69"/>
        <v>0</v>
      </c>
      <c r="BI322" s="162">
        <f t="shared" si="70"/>
        <v>0</v>
      </c>
      <c r="BJ322" s="14" t="s">
        <v>83</v>
      </c>
      <c r="BK322" s="162">
        <f t="shared" si="71"/>
        <v>0</v>
      </c>
      <c r="BL322" s="14" t="s">
        <v>207</v>
      </c>
      <c r="BM322" s="161" t="s">
        <v>1377</v>
      </c>
    </row>
    <row r="323" spans="1:65" s="2" customFormat="1" ht="16.5" customHeight="1">
      <c r="A323" s="26"/>
      <c r="B323" s="149"/>
      <c r="C323" s="150" t="s">
        <v>1378</v>
      </c>
      <c r="D323" s="150" t="s">
        <v>146</v>
      </c>
      <c r="E323" s="151" t="s">
        <v>1379</v>
      </c>
      <c r="F323" s="152" t="s">
        <v>1380</v>
      </c>
      <c r="G323" s="153" t="s">
        <v>264</v>
      </c>
      <c r="H323" s="154">
        <v>2</v>
      </c>
      <c r="I323" s="155"/>
      <c r="J323" s="155"/>
      <c r="K323" s="156"/>
      <c r="L323" s="27"/>
      <c r="M323" s="157" t="s">
        <v>1</v>
      </c>
      <c r="N323" s="158" t="s">
        <v>37</v>
      </c>
      <c r="O323" s="159">
        <v>0</v>
      </c>
      <c r="P323" s="159">
        <f t="shared" si="63"/>
        <v>0</v>
      </c>
      <c r="Q323" s="159">
        <v>5.0000000000000002E-5</v>
      </c>
      <c r="R323" s="159">
        <f t="shared" si="64"/>
        <v>1E-4</v>
      </c>
      <c r="S323" s="159">
        <v>0</v>
      </c>
      <c r="T323" s="160">
        <f t="shared" si="65"/>
        <v>0</v>
      </c>
      <c r="U323" s="26"/>
      <c r="V323" s="26"/>
      <c r="W323" s="26"/>
      <c r="X323" s="26"/>
      <c r="Y323" s="26"/>
      <c r="Z323" s="26"/>
      <c r="AA323" s="26"/>
      <c r="AB323" s="26"/>
      <c r="AC323" s="26"/>
      <c r="AD323" s="26"/>
      <c r="AE323" s="26"/>
      <c r="AR323" s="161" t="s">
        <v>207</v>
      </c>
      <c r="AT323" s="161" t="s">
        <v>146</v>
      </c>
      <c r="AU323" s="161" t="s">
        <v>83</v>
      </c>
      <c r="AY323" s="14" t="s">
        <v>144</v>
      </c>
      <c r="BE323" s="162">
        <f t="shared" si="66"/>
        <v>0</v>
      </c>
      <c r="BF323" s="162">
        <f t="shared" si="67"/>
        <v>0</v>
      </c>
      <c r="BG323" s="162">
        <f t="shared" si="68"/>
        <v>0</v>
      </c>
      <c r="BH323" s="162">
        <f t="shared" si="69"/>
        <v>0</v>
      </c>
      <c r="BI323" s="162">
        <f t="shared" si="70"/>
        <v>0</v>
      </c>
      <c r="BJ323" s="14" t="s">
        <v>83</v>
      </c>
      <c r="BK323" s="162">
        <f t="shared" si="71"/>
        <v>0</v>
      </c>
      <c r="BL323" s="14" t="s">
        <v>207</v>
      </c>
      <c r="BM323" s="161" t="s">
        <v>1381</v>
      </c>
    </row>
    <row r="324" spans="1:65" s="2" customFormat="1" ht="24.2" customHeight="1">
      <c r="A324" s="26"/>
      <c r="B324" s="149"/>
      <c r="C324" s="163" t="s">
        <v>923</v>
      </c>
      <c r="D324" s="163" t="s">
        <v>194</v>
      </c>
      <c r="E324" s="164" t="s">
        <v>1382</v>
      </c>
      <c r="F324" s="165" t="s">
        <v>1886</v>
      </c>
      <c r="G324" s="166" t="s">
        <v>264</v>
      </c>
      <c r="H324" s="167">
        <v>2</v>
      </c>
      <c r="I324" s="168"/>
      <c r="J324" s="168"/>
      <c r="K324" s="169"/>
      <c r="L324" s="170"/>
      <c r="M324" s="171" t="s">
        <v>1</v>
      </c>
      <c r="N324" s="172" t="s">
        <v>37</v>
      </c>
      <c r="O324" s="159">
        <v>0</v>
      </c>
      <c r="P324" s="159">
        <f t="shared" si="63"/>
        <v>0</v>
      </c>
      <c r="Q324" s="159">
        <v>0</v>
      </c>
      <c r="R324" s="159">
        <f t="shared" si="64"/>
        <v>0</v>
      </c>
      <c r="S324" s="159">
        <v>0</v>
      </c>
      <c r="T324" s="160">
        <f t="shared" si="65"/>
        <v>0</v>
      </c>
      <c r="U324" s="26"/>
      <c r="V324" s="26"/>
      <c r="W324" s="26"/>
      <c r="X324" s="26"/>
      <c r="Y324" s="26"/>
      <c r="Z324" s="26"/>
      <c r="AA324" s="26"/>
      <c r="AB324" s="26"/>
      <c r="AC324" s="26"/>
      <c r="AD324" s="26"/>
      <c r="AE324" s="26"/>
      <c r="AR324" s="161" t="s">
        <v>274</v>
      </c>
      <c r="AT324" s="161" t="s">
        <v>194</v>
      </c>
      <c r="AU324" s="161" t="s">
        <v>83</v>
      </c>
      <c r="AY324" s="14" t="s">
        <v>144</v>
      </c>
      <c r="BE324" s="162">
        <f t="shared" si="66"/>
        <v>0</v>
      </c>
      <c r="BF324" s="162">
        <f t="shared" si="67"/>
        <v>0</v>
      </c>
      <c r="BG324" s="162">
        <f t="shared" si="68"/>
        <v>0</v>
      </c>
      <c r="BH324" s="162">
        <f t="shared" si="69"/>
        <v>0</v>
      </c>
      <c r="BI324" s="162">
        <f t="shared" si="70"/>
        <v>0</v>
      </c>
      <c r="BJ324" s="14" t="s">
        <v>83</v>
      </c>
      <c r="BK324" s="162">
        <f t="shared" si="71"/>
        <v>0</v>
      </c>
      <c r="BL324" s="14" t="s">
        <v>207</v>
      </c>
      <c r="BM324" s="161" t="s">
        <v>1383</v>
      </c>
    </row>
    <row r="325" spans="1:65" s="2" customFormat="1" ht="16.5" customHeight="1">
      <c r="A325" s="26"/>
      <c r="B325" s="149"/>
      <c r="C325" s="150" t="s">
        <v>1384</v>
      </c>
      <c r="D325" s="150" t="s">
        <v>146</v>
      </c>
      <c r="E325" s="151" t="s">
        <v>1385</v>
      </c>
      <c r="F325" s="152" t="s">
        <v>1386</v>
      </c>
      <c r="G325" s="153" t="s">
        <v>264</v>
      </c>
      <c r="H325" s="154">
        <v>2</v>
      </c>
      <c r="I325" s="155"/>
      <c r="J325" s="155"/>
      <c r="K325" s="156"/>
      <c r="L325" s="27"/>
      <c r="M325" s="157" t="s">
        <v>1</v>
      </c>
      <c r="N325" s="158" t="s">
        <v>37</v>
      </c>
      <c r="O325" s="159">
        <v>0</v>
      </c>
      <c r="P325" s="159">
        <f t="shared" si="63"/>
        <v>0</v>
      </c>
      <c r="Q325" s="159">
        <v>5.0000000000000002E-5</v>
      </c>
      <c r="R325" s="159">
        <f t="shared" si="64"/>
        <v>1E-4</v>
      </c>
      <c r="S325" s="159">
        <v>0</v>
      </c>
      <c r="T325" s="160">
        <f t="shared" si="65"/>
        <v>0</v>
      </c>
      <c r="U325" s="26"/>
      <c r="V325" s="26"/>
      <c r="W325" s="26"/>
      <c r="X325" s="26"/>
      <c r="Y325" s="26"/>
      <c r="Z325" s="26"/>
      <c r="AA325" s="26"/>
      <c r="AB325" s="26"/>
      <c r="AC325" s="26"/>
      <c r="AD325" s="26"/>
      <c r="AE325" s="26"/>
      <c r="AR325" s="161" t="s">
        <v>207</v>
      </c>
      <c r="AT325" s="161" t="s">
        <v>146</v>
      </c>
      <c r="AU325" s="161" t="s">
        <v>83</v>
      </c>
      <c r="AY325" s="14" t="s">
        <v>144</v>
      </c>
      <c r="BE325" s="162">
        <f t="shared" si="66"/>
        <v>0</v>
      </c>
      <c r="BF325" s="162">
        <f t="shared" si="67"/>
        <v>0</v>
      </c>
      <c r="BG325" s="162">
        <f t="shared" si="68"/>
        <v>0</v>
      </c>
      <c r="BH325" s="162">
        <f t="shared" si="69"/>
        <v>0</v>
      </c>
      <c r="BI325" s="162">
        <f t="shared" si="70"/>
        <v>0</v>
      </c>
      <c r="BJ325" s="14" t="s">
        <v>83</v>
      </c>
      <c r="BK325" s="162">
        <f t="shared" si="71"/>
        <v>0</v>
      </c>
      <c r="BL325" s="14" t="s">
        <v>207</v>
      </c>
      <c r="BM325" s="161" t="s">
        <v>1387</v>
      </c>
    </row>
    <row r="326" spans="1:65" s="2" customFormat="1" ht="24.2" customHeight="1">
      <c r="A326" s="26"/>
      <c r="B326" s="149"/>
      <c r="C326" s="163" t="s">
        <v>926</v>
      </c>
      <c r="D326" s="163" t="s">
        <v>194</v>
      </c>
      <c r="E326" s="164" t="s">
        <v>1388</v>
      </c>
      <c r="F326" s="165" t="s">
        <v>1887</v>
      </c>
      <c r="G326" s="166" t="s">
        <v>264</v>
      </c>
      <c r="H326" s="167">
        <v>2</v>
      </c>
      <c r="I326" s="168"/>
      <c r="J326" s="168"/>
      <c r="K326" s="169"/>
      <c r="L326" s="170"/>
      <c r="M326" s="171" t="s">
        <v>1</v>
      </c>
      <c r="N326" s="172" t="s">
        <v>37</v>
      </c>
      <c r="O326" s="159">
        <v>0</v>
      </c>
      <c r="P326" s="159">
        <f t="shared" si="63"/>
        <v>0</v>
      </c>
      <c r="Q326" s="159">
        <v>6.8999999999999997E-4</v>
      </c>
      <c r="R326" s="159">
        <f t="shared" si="64"/>
        <v>1.3799999999999999E-3</v>
      </c>
      <c r="S326" s="159">
        <v>0</v>
      </c>
      <c r="T326" s="160">
        <f t="shared" si="65"/>
        <v>0</v>
      </c>
      <c r="U326" s="26"/>
      <c r="V326" s="26"/>
      <c r="W326" s="26"/>
      <c r="X326" s="26"/>
      <c r="Y326" s="26"/>
      <c r="Z326" s="26"/>
      <c r="AA326" s="26"/>
      <c r="AB326" s="26"/>
      <c r="AC326" s="26"/>
      <c r="AD326" s="26"/>
      <c r="AE326" s="26"/>
      <c r="AR326" s="161" t="s">
        <v>274</v>
      </c>
      <c r="AT326" s="161" t="s">
        <v>194</v>
      </c>
      <c r="AU326" s="161" t="s">
        <v>83</v>
      </c>
      <c r="AY326" s="14" t="s">
        <v>144</v>
      </c>
      <c r="BE326" s="162">
        <f t="shared" si="66"/>
        <v>0</v>
      </c>
      <c r="BF326" s="162">
        <f t="shared" si="67"/>
        <v>0</v>
      </c>
      <c r="BG326" s="162">
        <f t="shared" si="68"/>
        <v>0</v>
      </c>
      <c r="BH326" s="162">
        <f t="shared" si="69"/>
        <v>0</v>
      </c>
      <c r="BI326" s="162">
        <f t="shared" si="70"/>
        <v>0</v>
      </c>
      <c r="BJ326" s="14" t="s">
        <v>83</v>
      </c>
      <c r="BK326" s="162">
        <f t="shared" si="71"/>
        <v>0</v>
      </c>
      <c r="BL326" s="14" t="s">
        <v>207</v>
      </c>
      <c r="BM326" s="161" t="s">
        <v>1389</v>
      </c>
    </row>
    <row r="327" spans="1:65" s="2" customFormat="1" ht="24.2" customHeight="1">
      <c r="A327" s="26"/>
      <c r="B327" s="149"/>
      <c r="C327" s="150" t="s">
        <v>1390</v>
      </c>
      <c r="D327" s="150" t="s">
        <v>146</v>
      </c>
      <c r="E327" s="151" t="s">
        <v>1391</v>
      </c>
      <c r="F327" s="152" t="s">
        <v>1392</v>
      </c>
      <c r="G327" s="153" t="s">
        <v>264</v>
      </c>
      <c r="H327" s="154">
        <v>2</v>
      </c>
      <c r="I327" s="155"/>
      <c r="J327" s="155"/>
      <c r="K327" s="156"/>
      <c r="L327" s="27"/>
      <c r="M327" s="157" t="s">
        <v>1</v>
      </c>
      <c r="N327" s="158" t="s">
        <v>37</v>
      </c>
      <c r="O327" s="159">
        <v>0</v>
      </c>
      <c r="P327" s="159">
        <f t="shared" si="63"/>
        <v>0</v>
      </c>
      <c r="Q327" s="159">
        <v>5.8E-4</v>
      </c>
      <c r="R327" s="159">
        <f t="shared" si="64"/>
        <v>1.16E-3</v>
      </c>
      <c r="S327" s="159">
        <v>0</v>
      </c>
      <c r="T327" s="160">
        <f t="shared" si="65"/>
        <v>0</v>
      </c>
      <c r="U327" s="26"/>
      <c r="V327" s="26"/>
      <c r="W327" s="26"/>
      <c r="X327" s="26"/>
      <c r="Y327" s="26"/>
      <c r="Z327" s="26"/>
      <c r="AA327" s="26"/>
      <c r="AB327" s="26"/>
      <c r="AC327" s="26"/>
      <c r="AD327" s="26"/>
      <c r="AE327" s="26"/>
      <c r="AR327" s="161" t="s">
        <v>207</v>
      </c>
      <c r="AT327" s="161" t="s">
        <v>146</v>
      </c>
      <c r="AU327" s="161" t="s">
        <v>83</v>
      </c>
      <c r="AY327" s="14" t="s">
        <v>144</v>
      </c>
      <c r="BE327" s="162">
        <f t="shared" si="66"/>
        <v>0</v>
      </c>
      <c r="BF327" s="162">
        <f t="shared" si="67"/>
        <v>0</v>
      </c>
      <c r="BG327" s="162">
        <f t="shared" si="68"/>
        <v>0</v>
      </c>
      <c r="BH327" s="162">
        <f t="shared" si="69"/>
        <v>0</v>
      </c>
      <c r="BI327" s="162">
        <f t="shared" si="70"/>
        <v>0</v>
      </c>
      <c r="BJ327" s="14" t="s">
        <v>83</v>
      </c>
      <c r="BK327" s="162">
        <f t="shared" si="71"/>
        <v>0</v>
      </c>
      <c r="BL327" s="14" t="s">
        <v>207</v>
      </c>
      <c r="BM327" s="161" t="s">
        <v>1393</v>
      </c>
    </row>
    <row r="328" spans="1:65" s="2" customFormat="1" ht="33" customHeight="1">
      <c r="A328" s="26"/>
      <c r="B328" s="149"/>
      <c r="C328" s="163" t="s">
        <v>929</v>
      </c>
      <c r="D328" s="163" t="s">
        <v>194</v>
      </c>
      <c r="E328" s="164" t="s">
        <v>1394</v>
      </c>
      <c r="F328" s="165" t="s">
        <v>1888</v>
      </c>
      <c r="G328" s="166" t="s">
        <v>264</v>
      </c>
      <c r="H328" s="167">
        <v>2</v>
      </c>
      <c r="I328" s="168"/>
      <c r="J328" s="168"/>
      <c r="K328" s="169"/>
      <c r="L328" s="170"/>
      <c r="M328" s="171" t="s">
        <v>1</v>
      </c>
      <c r="N328" s="172" t="s">
        <v>37</v>
      </c>
      <c r="O328" s="159">
        <v>0</v>
      </c>
      <c r="P328" s="159">
        <f t="shared" si="63"/>
        <v>0</v>
      </c>
      <c r="Q328" s="159">
        <v>0</v>
      </c>
      <c r="R328" s="159">
        <f t="shared" si="64"/>
        <v>0</v>
      </c>
      <c r="S328" s="159">
        <v>0</v>
      </c>
      <c r="T328" s="160">
        <f t="shared" si="65"/>
        <v>0</v>
      </c>
      <c r="U328" s="26"/>
      <c r="V328" s="26"/>
      <c r="W328" s="26"/>
      <c r="X328" s="26"/>
      <c r="Y328" s="26"/>
      <c r="Z328" s="26"/>
      <c r="AA328" s="26"/>
      <c r="AB328" s="26"/>
      <c r="AC328" s="26"/>
      <c r="AD328" s="26"/>
      <c r="AE328" s="26"/>
      <c r="AR328" s="161" t="s">
        <v>274</v>
      </c>
      <c r="AT328" s="161" t="s">
        <v>194</v>
      </c>
      <c r="AU328" s="161" t="s">
        <v>83</v>
      </c>
      <c r="AY328" s="14" t="s">
        <v>144</v>
      </c>
      <c r="BE328" s="162">
        <f t="shared" si="66"/>
        <v>0</v>
      </c>
      <c r="BF328" s="162">
        <f t="shared" si="67"/>
        <v>0</v>
      </c>
      <c r="BG328" s="162">
        <f t="shared" si="68"/>
        <v>0</v>
      </c>
      <c r="BH328" s="162">
        <f t="shared" si="69"/>
        <v>0</v>
      </c>
      <c r="BI328" s="162">
        <f t="shared" si="70"/>
        <v>0</v>
      </c>
      <c r="BJ328" s="14" t="s">
        <v>83</v>
      </c>
      <c r="BK328" s="162">
        <f t="shared" si="71"/>
        <v>0</v>
      </c>
      <c r="BL328" s="14" t="s">
        <v>207</v>
      </c>
      <c r="BM328" s="161" t="s">
        <v>1395</v>
      </c>
    </row>
    <row r="329" spans="1:65" s="2" customFormat="1" ht="16.5" customHeight="1">
      <c r="A329" s="26"/>
      <c r="B329" s="149"/>
      <c r="C329" s="150" t="s">
        <v>1396</v>
      </c>
      <c r="D329" s="150" t="s">
        <v>146</v>
      </c>
      <c r="E329" s="151" t="s">
        <v>1397</v>
      </c>
      <c r="F329" s="152" t="s">
        <v>1398</v>
      </c>
      <c r="G329" s="153" t="s">
        <v>264</v>
      </c>
      <c r="H329" s="154">
        <v>3</v>
      </c>
      <c r="I329" s="155"/>
      <c r="J329" s="155"/>
      <c r="K329" s="156"/>
      <c r="L329" s="27"/>
      <c r="M329" s="157" t="s">
        <v>1</v>
      </c>
      <c r="N329" s="158" t="s">
        <v>37</v>
      </c>
      <c r="O329" s="159">
        <v>0</v>
      </c>
      <c r="P329" s="159">
        <f t="shared" si="63"/>
        <v>0</v>
      </c>
      <c r="Q329" s="159">
        <v>1.31E-3</v>
      </c>
      <c r="R329" s="159">
        <f t="shared" si="64"/>
        <v>3.9299999999999995E-3</v>
      </c>
      <c r="S329" s="159">
        <v>0</v>
      </c>
      <c r="T329" s="160">
        <f t="shared" si="65"/>
        <v>0</v>
      </c>
      <c r="U329" s="26"/>
      <c r="V329" s="26"/>
      <c r="W329" s="26"/>
      <c r="X329" s="26"/>
      <c r="Y329" s="26"/>
      <c r="Z329" s="26"/>
      <c r="AA329" s="26"/>
      <c r="AB329" s="26"/>
      <c r="AC329" s="26"/>
      <c r="AD329" s="26"/>
      <c r="AE329" s="26"/>
      <c r="AR329" s="161" t="s">
        <v>207</v>
      </c>
      <c r="AT329" s="161" t="s">
        <v>146</v>
      </c>
      <c r="AU329" s="161" t="s">
        <v>83</v>
      </c>
      <c r="AY329" s="14" t="s">
        <v>144</v>
      </c>
      <c r="BE329" s="162">
        <f t="shared" si="66"/>
        <v>0</v>
      </c>
      <c r="BF329" s="162">
        <f t="shared" si="67"/>
        <v>0</v>
      </c>
      <c r="BG329" s="162">
        <f t="shared" si="68"/>
        <v>0</v>
      </c>
      <c r="BH329" s="162">
        <f t="shared" si="69"/>
        <v>0</v>
      </c>
      <c r="BI329" s="162">
        <f t="shared" si="70"/>
        <v>0</v>
      </c>
      <c r="BJ329" s="14" t="s">
        <v>83</v>
      </c>
      <c r="BK329" s="162">
        <f t="shared" si="71"/>
        <v>0</v>
      </c>
      <c r="BL329" s="14" t="s">
        <v>207</v>
      </c>
      <c r="BM329" s="161" t="s">
        <v>1399</v>
      </c>
    </row>
    <row r="330" spans="1:65" s="2" customFormat="1" ht="16.5" customHeight="1">
      <c r="A330" s="26"/>
      <c r="B330" s="149"/>
      <c r="C330" s="163" t="s">
        <v>932</v>
      </c>
      <c r="D330" s="163" t="s">
        <v>194</v>
      </c>
      <c r="E330" s="164" t="s">
        <v>1400</v>
      </c>
      <c r="F330" s="165" t="s">
        <v>1401</v>
      </c>
      <c r="G330" s="166" t="s">
        <v>264</v>
      </c>
      <c r="H330" s="167">
        <v>3</v>
      </c>
      <c r="I330" s="168"/>
      <c r="J330" s="168"/>
      <c r="K330" s="169"/>
      <c r="L330" s="170"/>
      <c r="M330" s="171" t="s">
        <v>1</v>
      </c>
      <c r="N330" s="172" t="s">
        <v>37</v>
      </c>
      <c r="O330" s="159">
        <v>0</v>
      </c>
      <c r="P330" s="159">
        <f t="shared" si="63"/>
        <v>0</v>
      </c>
      <c r="Q330" s="159">
        <v>6.9999999999999999E-4</v>
      </c>
      <c r="R330" s="159">
        <f t="shared" si="64"/>
        <v>2.0999999999999999E-3</v>
      </c>
      <c r="S330" s="159">
        <v>0</v>
      </c>
      <c r="T330" s="160">
        <f t="shared" si="65"/>
        <v>0</v>
      </c>
      <c r="U330" s="26"/>
      <c r="V330" s="26"/>
      <c r="W330" s="26"/>
      <c r="X330" s="26"/>
      <c r="Y330" s="26"/>
      <c r="Z330" s="26"/>
      <c r="AA330" s="26"/>
      <c r="AB330" s="26"/>
      <c r="AC330" s="26"/>
      <c r="AD330" s="26"/>
      <c r="AE330" s="26"/>
      <c r="AR330" s="161" t="s">
        <v>274</v>
      </c>
      <c r="AT330" s="161" t="s">
        <v>194</v>
      </c>
      <c r="AU330" s="161" t="s">
        <v>83</v>
      </c>
      <c r="AY330" s="14" t="s">
        <v>144</v>
      </c>
      <c r="BE330" s="162">
        <f t="shared" si="66"/>
        <v>0</v>
      </c>
      <c r="BF330" s="162">
        <f t="shared" si="67"/>
        <v>0</v>
      </c>
      <c r="BG330" s="162">
        <f t="shared" si="68"/>
        <v>0</v>
      </c>
      <c r="BH330" s="162">
        <f t="shared" si="69"/>
        <v>0</v>
      </c>
      <c r="BI330" s="162">
        <f t="shared" si="70"/>
        <v>0</v>
      </c>
      <c r="BJ330" s="14" t="s">
        <v>83</v>
      </c>
      <c r="BK330" s="162">
        <f t="shared" si="71"/>
        <v>0</v>
      </c>
      <c r="BL330" s="14" t="s">
        <v>207</v>
      </c>
      <c r="BM330" s="161" t="s">
        <v>1402</v>
      </c>
    </row>
    <row r="331" spans="1:65" s="2" customFormat="1" ht="21.75" customHeight="1">
      <c r="A331" s="26"/>
      <c r="B331" s="149"/>
      <c r="C331" s="163" t="s">
        <v>1403</v>
      </c>
      <c r="D331" s="163" t="s">
        <v>194</v>
      </c>
      <c r="E331" s="164" t="s">
        <v>1404</v>
      </c>
      <c r="F331" s="165" t="s">
        <v>1405</v>
      </c>
      <c r="G331" s="166" t="s">
        <v>264</v>
      </c>
      <c r="H331" s="167">
        <v>3</v>
      </c>
      <c r="I331" s="168"/>
      <c r="J331" s="168"/>
      <c r="K331" s="169"/>
      <c r="L331" s="170"/>
      <c r="M331" s="171" t="s">
        <v>1</v>
      </c>
      <c r="N331" s="172" t="s">
        <v>37</v>
      </c>
      <c r="O331" s="159">
        <v>0</v>
      </c>
      <c r="P331" s="159">
        <f t="shared" si="63"/>
        <v>0</v>
      </c>
      <c r="Q331" s="159">
        <v>8.4999999999999995E-4</v>
      </c>
      <c r="R331" s="159">
        <f t="shared" si="64"/>
        <v>2.5499999999999997E-3</v>
      </c>
      <c r="S331" s="159">
        <v>0</v>
      </c>
      <c r="T331" s="160">
        <f t="shared" si="65"/>
        <v>0</v>
      </c>
      <c r="U331" s="26"/>
      <c r="V331" s="26"/>
      <c r="W331" s="26"/>
      <c r="X331" s="26"/>
      <c r="Y331" s="26"/>
      <c r="Z331" s="26"/>
      <c r="AA331" s="26"/>
      <c r="AB331" s="26"/>
      <c r="AC331" s="26"/>
      <c r="AD331" s="26"/>
      <c r="AE331" s="26"/>
      <c r="AR331" s="161" t="s">
        <v>274</v>
      </c>
      <c r="AT331" s="161" t="s">
        <v>194</v>
      </c>
      <c r="AU331" s="161" t="s">
        <v>83</v>
      </c>
      <c r="AY331" s="14" t="s">
        <v>144</v>
      </c>
      <c r="BE331" s="162">
        <f t="shared" si="66"/>
        <v>0</v>
      </c>
      <c r="BF331" s="162">
        <f t="shared" si="67"/>
        <v>0</v>
      </c>
      <c r="BG331" s="162">
        <f t="shared" si="68"/>
        <v>0</v>
      </c>
      <c r="BH331" s="162">
        <f t="shared" si="69"/>
        <v>0</v>
      </c>
      <c r="BI331" s="162">
        <f t="shared" si="70"/>
        <v>0</v>
      </c>
      <c r="BJ331" s="14" t="s">
        <v>83</v>
      </c>
      <c r="BK331" s="162">
        <f t="shared" si="71"/>
        <v>0</v>
      </c>
      <c r="BL331" s="14" t="s">
        <v>207</v>
      </c>
      <c r="BM331" s="161" t="s">
        <v>1406</v>
      </c>
    </row>
    <row r="332" spans="1:65" s="2" customFormat="1" ht="24.2" customHeight="1">
      <c r="A332" s="26"/>
      <c r="B332" s="149"/>
      <c r="C332" s="150" t="s">
        <v>935</v>
      </c>
      <c r="D332" s="150" t="s">
        <v>146</v>
      </c>
      <c r="E332" s="151" t="s">
        <v>1407</v>
      </c>
      <c r="F332" s="152" t="s">
        <v>1408</v>
      </c>
      <c r="G332" s="153" t="s">
        <v>489</v>
      </c>
      <c r="H332" s="154"/>
      <c r="I332" s="155">
        <v>0.3</v>
      </c>
      <c r="J332" s="155"/>
      <c r="K332" s="156"/>
      <c r="L332" s="27"/>
      <c r="M332" s="157" t="s">
        <v>1</v>
      </c>
      <c r="N332" s="158" t="s">
        <v>37</v>
      </c>
      <c r="O332" s="159">
        <v>0</v>
      </c>
      <c r="P332" s="159">
        <f t="shared" si="63"/>
        <v>0</v>
      </c>
      <c r="Q332" s="159">
        <v>0</v>
      </c>
      <c r="R332" s="159">
        <f t="shared" si="64"/>
        <v>0</v>
      </c>
      <c r="S332" s="159">
        <v>0</v>
      </c>
      <c r="T332" s="160">
        <f t="shared" si="65"/>
        <v>0</v>
      </c>
      <c r="U332" s="26"/>
      <c r="V332" s="26"/>
      <c r="W332" s="26"/>
      <c r="X332" s="26"/>
      <c r="Y332" s="26"/>
      <c r="Z332" s="26"/>
      <c r="AA332" s="26"/>
      <c r="AB332" s="26"/>
      <c r="AC332" s="26"/>
      <c r="AD332" s="26"/>
      <c r="AE332" s="26"/>
      <c r="AR332" s="161" t="s">
        <v>207</v>
      </c>
      <c r="AT332" s="161" t="s">
        <v>146</v>
      </c>
      <c r="AU332" s="161" t="s">
        <v>83</v>
      </c>
      <c r="AY332" s="14" t="s">
        <v>144</v>
      </c>
      <c r="BE332" s="162">
        <f t="shared" si="66"/>
        <v>0</v>
      </c>
      <c r="BF332" s="162">
        <f t="shared" si="67"/>
        <v>0</v>
      </c>
      <c r="BG332" s="162">
        <f t="shared" si="68"/>
        <v>0</v>
      </c>
      <c r="BH332" s="162">
        <f t="shared" si="69"/>
        <v>0</v>
      </c>
      <c r="BI332" s="162">
        <f t="shared" si="70"/>
        <v>0</v>
      </c>
      <c r="BJ332" s="14" t="s">
        <v>83</v>
      </c>
      <c r="BK332" s="162">
        <f t="shared" si="71"/>
        <v>0</v>
      </c>
      <c r="BL332" s="14" t="s">
        <v>207</v>
      </c>
      <c r="BM332" s="161" t="s">
        <v>1409</v>
      </c>
    </row>
    <row r="333" spans="1:65" s="12" customFormat="1" ht="22.7" customHeight="1">
      <c r="B333" s="137"/>
      <c r="D333" s="138" t="s">
        <v>70</v>
      </c>
      <c r="E333" s="147" t="s">
        <v>1410</v>
      </c>
      <c r="F333" s="147" t="s">
        <v>1411</v>
      </c>
      <c r="J333" s="148"/>
      <c r="L333" s="137"/>
      <c r="M333" s="141"/>
      <c r="N333" s="142"/>
      <c r="O333" s="142"/>
      <c r="P333" s="143">
        <f>SUM(P334:P380)</f>
        <v>0</v>
      </c>
      <c r="Q333" s="142"/>
      <c r="R333" s="143">
        <f>SUM(R334:R380)</f>
        <v>9.3442100000000003</v>
      </c>
      <c r="S333" s="142"/>
      <c r="T333" s="144">
        <f>SUM(T334:T380)</f>
        <v>0</v>
      </c>
      <c r="AR333" s="138" t="s">
        <v>83</v>
      </c>
      <c r="AT333" s="145" t="s">
        <v>70</v>
      </c>
      <c r="AU333" s="145" t="s">
        <v>78</v>
      </c>
      <c r="AY333" s="138" t="s">
        <v>144</v>
      </c>
      <c r="BK333" s="146">
        <f>SUM(BK334:BK380)</f>
        <v>0</v>
      </c>
    </row>
    <row r="334" spans="1:65" s="2" customFormat="1" ht="21.75" customHeight="1">
      <c r="A334" s="26"/>
      <c r="B334" s="149"/>
      <c r="C334" s="150" t="s">
        <v>1412</v>
      </c>
      <c r="D334" s="150" t="s">
        <v>146</v>
      </c>
      <c r="E334" s="151" t="s">
        <v>1413</v>
      </c>
      <c r="F334" s="152" t="s">
        <v>1414</v>
      </c>
      <c r="G334" s="153" t="s">
        <v>163</v>
      </c>
      <c r="H334" s="154">
        <v>718.33500000000004</v>
      </c>
      <c r="I334" s="155"/>
      <c r="J334" s="155"/>
      <c r="K334" s="156"/>
      <c r="L334" s="27"/>
      <c r="M334" s="157" t="s">
        <v>1</v>
      </c>
      <c r="N334" s="158" t="s">
        <v>37</v>
      </c>
      <c r="O334" s="159">
        <v>0</v>
      </c>
      <c r="P334" s="159">
        <f t="shared" ref="P334:P380" si="72">O334*H334</f>
        <v>0</v>
      </c>
      <c r="Q334" s="159">
        <v>0</v>
      </c>
      <c r="R334" s="159">
        <f t="shared" ref="R334:R380" si="73">Q334*H334</f>
        <v>0</v>
      </c>
      <c r="S334" s="159">
        <v>0</v>
      </c>
      <c r="T334" s="160">
        <f t="shared" ref="T334:T380" si="74">S334*H334</f>
        <v>0</v>
      </c>
      <c r="U334" s="26"/>
      <c r="V334" s="26"/>
      <c r="W334" s="26"/>
      <c r="X334" s="26"/>
      <c r="Y334" s="26"/>
      <c r="Z334" s="26"/>
      <c r="AA334" s="26"/>
      <c r="AB334" s="26"/>
      <c r="AC334" s="26"/>
      <c r="AD334" s="26"/>
      <c r="AE334" s="26"/>
      <c r="AR334" s="161" t="s">
        <v>207</v>
      </c>
      <c r="AT334" s="161" t="s">
        <v>146</v>
      </c>
      <c r="AU334" s="161" t="s">
        <v>83</v>
      </c>
      <c r="AY334" s="14" t="s">
        <v>144</v>
      </c>
      <c r="BE334" s="162">
        <f t="shared" ref="BE334:BE380" si="75">IF(N334="základná",J334,0)</f>
        <v>0</v>
      </c>
      <c r="BF334" s="162">
        <f t="shared" ref="BF334:BF380" si="76">IF(N334="znížená",J334,0)</f>
        <v>0</v>
      </c>
      <c r="BG334" s="162">
        <f t="shared" ref="BG334:BG380" si="77">IF(N334="zákl. prenesená",J334,0)</f>
        <v>0</v>
      </c>
      <c r="BH334" s="162">
        <f t="shared" ref="BH334:BH380" si="78">IF(N334="zníž. prenesená",J334,0)</f>
        <v>0</v>
      </c>
      <c r="BI334" s="162">
        <f t="shared" ref="BI334:BI380" si="79">IF(N334="nulová",J334,0)</f>
        <v>0</v>
      </c>
      <c r="BJ334" s="14" t="s">
        <v>83</v>
      </c>
      <c r="BK334" s="162">
        <f t="shared" ref="BK334:BK380" si="80">ROUND(I334*H334,2)</f>
        <v>0</v>
      </c>
      <c r="BL334" s="14" t="s">
        <v>207</v>
      </c>
      <c r="BM334" s="161" t="s">
        <v>1415</v>
      </c>
    </row>
    <row r="335" spans="1:65" s="2" customFormat="1" ht="24.2" customHeight="1">
      <c r="A335" s="26"/>
      <c r="B335" s="149"/>
      <c r="C335" s="150" t="s">
        <v>938</v>
      </c>
      <c r="D335" s="150" t="s">
        <v>146</v>
      </c>
      <c r="E335" s="151" t="s">
        <v>1416</v>
      </c>
      <c r="F335" s="152" t="s">
        <v>1417</v>
      </c>
      <c r="G335" s="153" t="s">
        <v>264</v>
      </c>
      <c r="H335" s="154">
        <v>3</v>
      </c>
      <c r="I335" s="155"/>
      <c r="J335" s="155"/>
      <c r="K335" s="156"/>
      <c r="L335" s="27"/>
      <c r="M335" s="157" t="s">
        <v>1</v>
      </c>
      <c r="N335" s="158" t="s">
        <v>37</v>
      </c>
      <c r="O335" s="159">
        <v>0</v>
      </c>
      <c r="P335" s="159">
        <f t="shared" si="72"/>
        <v>0</v>
      </c>
      <c r="Q335" s="159">
        <v>8.0000000000000007E-5</v>
      </c>
      <c r="R335" s="159">
        <f t="shared" si="73"/>
        <v>2.4000000000000003E-4</v>
      </c>
      <c r="S335" s="159">
        <v>0</v>
      </c>
      <c r="T335" s="160">
        <f t="shared" si="74"/>
        <v>0</v>
      </c>
      <c r="U335" s="26"/>
      <c r="V335" s="26"/>
      <c r="W335" s="26"/>
      <c r="X335" s="26"/>
      <c r="Y335" s="26"/>
      <c r="Z335" s="26"/>
      <c r="AA335" s="26"/>
      <c r="AB335" s="26"/>
      <c r="AC335" s="26"/>
      <c r="AD335" s="26"/>
      <c r="AE335" s="26"/>
      <c r="AR335" s="161" t="s">
        <v>207</v>
      </c>
      <c r="AT335" s="161" t="s">
        <v>146</v>
      </c>
      <c r="AU335" s="161" t="s">
        <v>83</v>
      </c>
      <c r="AY335" s="14" t="s">
        <v>144</v>
      </c>
      <c r="BE335" s="162">
        <f t="shared" si="75"/>
        <v>0</v>
      </c>
      <c r="BF335" s="162">
        <f t="shared" si="76"/>
        <v>0</v>
      </c>
      <c r="BG335" s="162">
        <f t="shared" si="77"/>
        <v>0</v>
      </c>
      <c r="BH335" s="162">
        <f t="shared" si="78"/>
        <v>0</v>
      </c>
      <c r="BI335" s="162">
        <f t="shared" si="79"/>
        <v>0</v>
      </c>
      <c r="BJ335" s="14" t="s">
        <v>83</v>
      </c>
      <c r="BK335" s="162">
        <f t="shared" si="80"/>
        <v>0</v>
      </c>
      <c r="BL335" s="14" t="s">
        <v>207</v>
      </c>
      <c r="BM335" s="161" t="s">
        <v>1418</v>
      </c>
    </row>
    <row r="336" spans="1:65" s="2" customFormat="1" ht="37.700000000000003" customHeight="1">
      <c r="A336" s="26"/>
      <c r="B336" s="149"/>
      <c r="C336" s="150" t="s">
        <v>1419</v>
      </c>
      <c r="D336" s="150" t="s">
        <v>146</v>
      </c>
      <c r="E336" s="151" t="s">
        <v>1420</v>
      </c>
      <c r="F336" s="152" t="s">
        <v>1421</v>
      </c>
      <c r="G336" s="153" t="s">
        <v>264</v>
      </c>
      <c r="H336" s="154">
        <v>4</v>
      </c>
      <c r="I336" s="155"/>
      <c r="J336" s="155"/>
      <c r="K336" s="156"/>
      <c r="L336" s="27"/>
      <c r="M336" s="157" t="s">
        <v>1</v>
      </c>
      <c r="N336" s="158" t="s">
        <v>37</v>
      </c>
      <c r="O336" s="159">
        <v>0</v>
      </c>
      <c r="P336" s="159">
        <f t="shared" si="72"/>
        <v>0</v>
      </c>
      <c r="Q336" s="159">
        <v>1E-4</v>
      </c>
      <c r="R336" s="159">
        <f t="shared" si="73"/>
        <v>4.0000000000000002E-4</v>
      </c>
      <c r="S336" s="159">
        <v>0</v>
      </c>
      <c r="T336" s="160">
        <f t="shared" si="74"/>
        <v>0</v>
      </c>
      <c r="U336" s="26"/>
      <c r="V336" s="26"/>
      <c r="W336" s="26"/>
      <c r="X336" s="26"/>
      <c r="Y336" s="26"/>
      <c r="Z336" s="26"/>
      <c r="AA336" s="26"/>
      <c r="AB336" s="26"/>
      <c r="AC336" s="26"/>
      <c r="AD336" s="26"/>
      <c r="AE336" s="26"/>
      <c r="AR336" s="161" t="s">
        <v>207</v>
      </c>
      <c r="AT336" s="161" t="s">
        <v>146</v>
      </c>
      <c r="AU336" s="161" t="s">
        <v>83</v>
      </c>
      <c r="AY336" s="14" t="s">
        <v>144</v>
      </c>
      <c r="BE336" s="162">
        <f t="shared" si="75"/>
        <v>0</v>
      </c>
      <c r="BF336" s="162">
        <f t="shared" si="76"/>
        <v>0</v>
      </c>
      <c r="BG336" s="162">
        <f t="shared" si="77"/>
        <v>0</v>
      </c>
      <c r="BH336" s="162">
        <f t="shared" si="78"/>
        <v>0</v>
      </c>
      <c r="BI336" s="162">
        <f t="shared" si="79"/>
        <v>0</v>
      </c>
      <c r="BJ336" s="14" t="s">
        <v>83</v>
      </c>
      <c r="BK336" s="162">
        <f t="shared" si="80"/>
        <v>0</v>
      </c>
      <c r="BL336" s="14" t="s">
        <v>207</v>
      </c>
      <c r="BM336" s="161" t="s">
        <v>1422</v>
      </c>
    </row>
    <row r="337" spans="1:65" s="2" customFormat="1" ht="33" customHeight="1">
      <c r="A337" s="26"/>
      <c r="B337" s="149"/>
      <c r="C337" s="150" t="s">
        <v>941</v>
      </c>
      <c r="D337" s="150" t="s">
        <v>146</v>
      </c>
      <c r="E337" s="151" t="s">
        <v>1423</v>
      </c>
      <c r="F337" s="152" t="s">
        <v>1424</v>
      </c>
      <c r="G337" s="153" t="s">
        <v>264</v>
      </c>
      <c r="H337" s="154">
        <v>5</v>
      </c>
      <c r="I337" s="155"/>
      <c r="J337" s="155"/>
      <c r="K337" s="156"/>
      <c r="L337" s="27"/>
      <c r="M337" s="157" t="s">
        <v>1</v>
      </c>
      <c r="N337" s="158" t="s">
        <v>37</v>
      </c>
      <c r="O337" s="159">
        <v>0</v>
      </c>
      <c r="P337" s="159">
        <f t="shared" si="72"/>
        <v>0</v>
      </c>
      <c r="Q337" s="159">
        <v>2.5000000000000001E-4</v>
      </c>
      <c r="R337" s="159">
        <f t="shared" si="73"/>
        <v>1.25E-3</v>
      </c>
      <c r="S337" s="159">
        <v>0</v>
      </c>
      <c r="T337" s="160">
        <f t="shared" si="74"/>
        <v>0</v>
      </c>
      <c r="U337" s="26"/>
      <c r="V337" s="26"/>
      <c r="W337" s="26"/>
      <c r="X337" s="26"/>
      <c r="Y337" s="26"/>
      <c r="Z337" s="26"/>
      <c r="AA337" s="26"/>
      <c r="AB337" s="26"/>
      <c r="AC337" s="26"/>
      <c r="AD337" s="26"/>
      <c r="AE337" s="26"/>
      <c r="AR337" s="161" t="s">
        <v>207</v>
      </c>
      <c r="AT337" s="161" t="s">
        <v>146</v>
      </c>
      <c r="AU337" s="161" t="s">
        <v>83</v>
      </c>
      <c r="AY337" s="14" t="s">
        <v>144</v>
      </c>
      <c r="BE337" s="162">
        <f t="shared" si="75"/>
        <v>0</v>
      </c>
      <c r="BF337" s="162">
        <f t="shared" si="76"/>
        <v>0</v>
      </c>
      <c r="BG337" s="162">
        <f t="shared" si="77"/>
        <v>0</v>
      </c>
      <c r="BH337" s="162">
        <f t="shared" si="78"/>
        <v>0</v>
      </c>
      <c r="BI337" s="162">
        <f t="shared" si="79"/>
        <v>0</v>
      </c>
      <c r="BJ337" s="14" t="s">
        <v>83</v>
      </c>
      <c r="BK337" s="162">
        <f t="shared" si="80"/>
        <v>0</v>
      </c>
      <c r="BL337" s="14" t="s">
        <v>207</v>
      </c>
      <c r="BM337" s="161" t="s">
        <v>1425</v>
      </c>
    </row>
    <row r="338" spans="1:65" s="2" customFormat="1" ht="24.2" customHeight="1">
      <c r="A338" s="26"/>
      <c r="B338" s="149"/>
      <c r="C338" s="150" t="s">
        <v>1426</v>
      </c>
      <c r="D338" s="150" t="s">
        <v>146</v>
      </c>
      <c r="E338" s="151" t="s">
        <v>1427</v>
      </c>
      <c r="F338" s="152" t="s">
        <v>1428</v>
      </c>
      <c r="G338" s="153" t="s">
        <v>264</v>
      </c>
      <c r="H338" s="154">
        <v>1020</v>
      </c>
      <c r="I338" s="155"/>
      <c r="J338" s="155"/>
      <c r="K338" s="156"/>
      <c r="L338" s="27"/>
      <c r="M338" s="157" t="s">
        <v>1</v>
      </c>
      <c r="N338" s="158" t="s">
        <v>37</v>
      </c>
      <c r="O338" s="159">
        <v>0</v>
      </c>
      <c r="P338" s="159">
        <f t="shared" si="72"/>
        <v>0</v>
      </c>
      <c r="Q338" s="159">
        <v>1.0000000000000001E-5</v>
      </c>
      <c r="R338" s="159">
        <f t="shared" si="73"/>
        <v>1.0200000000000001E-2</v>
      </c>
      <c r="S338" s="159">
        <v>0</v>
      </c>
      <c r="T338" s="160">
        <f t="shared" si="74"/>
        <v>0</v>
      </c>
      <c r="U338" s="26"/>
      <c r="V338" s="26"/>
      <c r="W338" s="26"/>
      <c r="X338" s="26"/>
      <c r="Y338" s="26"/>
      <c r="Z338" s="26"/>
      <c r="AA338" s="26"/>
      <c r="AB338" s="26"/>
      <c r="AC338" s="26"/>
      <c r="AD338" s="26"/>
      <c r="AE338" s="26"/>
      <c r="AR338" s="161" t="s">
        <v>207</v>
      </c>
      <c r="AT338" s="161" t="s">
        <v>146</v>
      </c>
      <c r="AU338" s="161" t="s">
        <v>83</v>
      </c>
      <c r="AY338" s="14" t="s">
        <v>144</v>
      </c>
      <c r="BE338" s="162">
        <f t="shared" si="75"/>
        <v>0</v>
      </c>
      <c r="BF338" s="162">
        <f t="shared" si="76"/>
        <v>0</v>
      </c>
      <c r="BG338" s="162">
        <f t="shared" si="77"/>
        <v>0</v>
      </c>
      <c r="BH338" s="162">
        <f t="shared" si="78"/>
        <v>0</v>
      </c>
      <c r="BI338" s="162">
        <f t="shared" si="79"/>
        <v>0</v>
      </c>
      <c r="BJ338" s="14" t="s">
        <v>83</v>
      </c>
      <c r="BK338" s="162">
        <f t="shared" si="80"/>
        <v>0</v>
      </c>
      <c r="BL338" s="14" t="s">
        <v>207</v>
      </c>
      <c r="BM338" s="161" t="s">
        <v>1429</v>
      </c>
    </row>
    <row r="339" spans="1:65" s="2" customFormat="1" ht="24.2" customHeight="1">
      <c r="A339" s="26"/>
      <c r="B339" s="149"/>
      <c r="C339" s="150" t="s">
        <v>944</v>
      </c>
      <c r="D339" s="150" t="s">
        <v>146</v>
      </c>
      <c r="E339" s="151" t="s">
        <v>1430</v>
      </c>
      <c r="F339" s="152" t="s">
        <v>1431</v>
      </c>
      <c r="G339" s="153" t="s">
        <v>163</v>
      </c>
      <c r="H339" s="154">
        <v>750</v>
      </c>
      <c r="I339" s="155"/>
      <c r="J339" s="155"/>
      <c r="K339" s="156"/>
      <c r="L339" s="27"/>
      <c r="M339" s="157" t="s">
        <v>1</v>
      </c>
      <c r="N339" s="158" t="s">
        <v>37</v>
      </c>
      <c r="O339" s="159">
        <v>0</v>
      </c>
      <c r="P339" s="159">
        <f t="shared" si="72"/>
        <v>0</v>
      </c>
      <c r="Q339" s="159">
        <v>0</v>
      </c>
      <c r="R339" s="159">
        <f t="shared" si="73"/>
        <v>0</v>
      </c>
      <c r="S339" s="159">
        <v>0</v>
      </c>
      <c r="T339" s="160">
        <f t="shared" si="74"/>
        <v>0</v>
      </c>
      <c r="U339" s="26"/>
      <c r="V339" s="26"/>
      <c r="W339" s="26"/>
      <c r="X339" s="26"/>
      <c r="Y339" s="26"/>
      <c r="Z339" s="26"/>
      <c r="AA339" s="26"/>
      <c r="AB339" s="26"/>
      <c r="AC339" s="26"/>
      <c r="AD339" s="26"/>
      <c r="AE339" s="26"/>
      <c r="AR339" s="161" t="s">
        <v>207</v>
      </c>
      <c r="AT339" s="161" t="s">
        <v>146</v>
      </c>
      <c r="AU339" s="161" t="s">
        <v>83</v>
      </c>
      <c r="AY339" s="14" t="s">
        <v>144</v>
      </c>
      <c r="BE339" s="162">
        <f t="shared" si="75"/>
        <v>0</v>
      </c>
      <c r="BF339" s="162">
        <f t="shared" si="76"/>
        <v>0</v>
      </c>
      <c r="BG339" s="162">
        <f t="shared" si="77"/>
        <v>0</v>
      </c>
      <c r="BH339" s="162">
        <f t="shared" si="78"/>
        <v>0</v>
      </c>
      <c r="BI339" s="162">
        <f t="shared" si="79"/>
        <v>0</v>
      </c>
      <c r="BJ339" s="14" t="s">
        <v>83</v>
      </c>
      <c r="BK339" s="162">
        <f t="shared" si="80"/>
        <v>0</v>
      </c>
      <c r="BL339" s="14" t="s">
        <v>207</v>
      </c>
      <c r="BM339" s="161" t="s">
        <v>1432</v>
      </c>
    </row>
    <row r="340" spans="1:65" s="2" customFormat="1" ht="24.2" customHeight="1">
      <c r="A340" s="26"/>
      <c r="B340" s="149"/>
      <c r="C340" s="150" t="s">
        <v>1433</v>
      </c>
      <c r="D340" s="150" t="s">
        <v>146</v>
      </c>
      <c r="E340" s="151" t="s">
        <v>1434</v>
      </c>
      <c r="F340" s="152" t="s">
        <v>1435</v>
      </c>
      <c r="G340" s="153" t="s">
        <v>197</v>
      </c>
      <c r="H340" s="154">
        <v>18.093</v>
      </c>
      <c r="I340" s="155"/>
      <c r="J340" s="155"/>
      <c r="K340" s="156"/>
      <c r="L340" s="27"/>
      <c r="M340" s="157" t="s">
        <v>1</v>
      </c>
      <c r="N340" s="158" t="s">
        <v>37</v>
      </c>
      <c r="O340" s="159">
        <v>0</v>
      </c>
      <c r="P340" s="159">
        <f t="shared" si="72"/>
        <v>0</v>
      </c>
      <c r="Q340" s="159">
        <v>0</v>
      </c>
      <c r="R340" s="159">
        <f t="shared" si="73"/>
        <v>0</v>
      </c>
      <c r="S340" s="159">
        <v>0</v>
      </c>
      <c r="T340" s="160">
        <f t="shared" si="74"/>
        <v>0</v>
      </c>
      <c r="U340" s="26"/>
      <c r="V340" s="26"/>
      <c r="W340" s="26"/>
      <c r="X340" s="26"/>
      <c r="Y340" s="26"/>
      <c r="Z340" s="26"/>
      <c r="AA340" s="26"/>
      <c r="AB340" s="26"/>
      <c r="AC340" s="26"/>
      <c r="AD340" s="26"/>
      <c r="AE340" s="26"/>
      <c r="AR340" s="161" t="s">
        <v>207</v>
      </c>
      <c r="AT340" s="161" t="s">
        <v>146</v>
      </c>
      <c r="AU340" s="161" t="s">
        <v>83</v>
      </c>
      <c r="AY340" s="14" t="s">
        <v>144</v>
      </c>
      <c r="BE340" s="162">
        <f t="shared" si="75"/>
        <v>0</v>
      </c>
      <c r="BF340" s="162">
        <f t="shared" si="76"/>
        <v>0</v>
      </c>
      <c r="BG340" s="162">
        <f t="shared" si="77"/>
        <v>0</v>
      </c>
      <c r="BH340" s="162">
        <f t="shared" si="78"/>
        <v>0</v>
      </c>
      <c r="BI340" s="162">
        <f t="shared" si="79"/>
        <v>0</v>
      </c>
      <c r="BJ340" s="14" t="s">
        <v>83</v>
      </c>
      <c r="BK340" s="162">
        <f t="shared" si="80"/>
        <v>0</v>
      </c>
      <c r="BL340" s="14" t="s">
        <v>207</v>
      </c>
      <c r="BM340" s="161" t="s">
        <v>1436</v>
      </c>
    </row>
    <row r="341" spans="1:65" s="2" customFormat="1" ht="24.2" customHeight="1">
      <c r="A341" s="26"/>
      <c r="B341" s="149"/>
      <c r="C341" s="150" t="s">
        <v>949</v>
      </c>
      <c r="D341" s="150" t="s">
        <v>146</v>
      </c>
      <c r="E341" s="151" t="s">
        <v>1437</v>
      </c>
      <c r="F341" s="152" t="s">
        <v>1438</v>
      </c>
      <c r="G341" s="153" t="s">
        <v>264</v>
      </c>
      <c r="H341" s="154">
        <v>7</v>
      </c>
      <c r="I341" s="155"/>
      <c r="J341" s="155"/>
      <c r="K341" s="156"/>
      <c r="L341" s="27"/>
      <c r="M341" s="157" t="s">
        <v>1</v>
      </c>
      <c r="N341" s="158" t="s">
        <v>37</v>
      </c>
      <c r="O341" s="159">
        <v>0</v>
      </c>
      <c r="P341" s="159">
        <f t="shared" si="72"/>
        <v>0</v>
      </c>
      <c r="Q341" s="159">
        <v>2.0000000000000002E-5</v>
      </c>
      <c r="R341" s="159">
        <f t="shared" si="73"/>
        <v>1.4000000000000001E-4</v>
      </c>
      <c r="S341" s="159">
        <v>0</v>
      </c>
      <c r="T341" s="160">
        <f t="shared" si="74"/>
        <v>0</v>
      </c>
      <c r="U341" s="26"/>
      <c r="V341" s="26"/>
      <c r="W341" s="26"/>
      <c r="X341" s="26"/>
      <c r="Y341" s="26"/>
      <c r="Z341" s="26"/>
      <c r="AA341" s="26"/>
      <c r="AB341" s="26"/>
      <c r="AC341" s="26"/>
      <c r="AD341" s="26"/>
      <c r="AE341" s="26"/>
      <c r="AR341" s="161" t="s">
        <v>207</v>
      </c>
      <c r="AT341" s="161" t="s">
        <v>146</v>
      </c>
      <c r="AU341" s="161" t="s">
        <v>83</v>
      </c>
      <c r="AY341" s="14" t="s">
        <v>144</v>
      </c>
      <c r="BE341" s="162">
        <f t="shared" si="75"/>
        <v>0</v>
      </c>
      <c r="BF341" s="162">
        <f t="shared" si="76"/>
        <v>0</v>
      </c>
      <c r="BG341" s="162">
        <f t="shared" si="77"/>
        <v>0</v>
      </c>
      <c r="BH341" s="162">
        <f t="shared" si="78"/>
        <v>0</v>
      </c>
      <c r="BI341" s="162">
        <f t="shared" si="79"/>
        <v>0</v>
      </c>
      <c r="BJ341" s="14" t="s">
        <v>83</v>
      </c>
      <c r="BK341" s="162">
        <f t="shared" si="80"/>
        <v>0</v>
      </c>
      <c r="BL341" s="14" t="s">
        <v>207</v>
      </c>
      <c r="BM341" s="161" t="s">
        <v>1439</v>
      </c>
    </row>
    <row r="342" spans="1:65" s="2" customFormat="1" ht="24.2" customHeight="1">
      <c r="A342" s="26"/>
      <c r="B342" s="149"/>
      <c r="C342" s="150" t="s">
        <v>1440</v>
      </c>
      <c r="D342" s="150" t="s">
        <v>146</v>
      </c>
      <c r="E342" s="151" t="s">
        <v>1441</v>
      </c>
      <c r="F342" s="152" t="s">
        <v>1442</v>
      </c>
      <c r="G342" s="153" t="s">
        <v>264</v>
      </c>
      <c r="H342" s="154">
        <v>5</v>
      </c>
      <c r="I342" s="155"/>
      <c r="J342" s="155"/>
      <c r="K342" s="156"/>
      <c r="L342" s="27"/>
      <c r="M342" s="157" t="s">
        <v>1</v>
      </c>
      <c r="N342" s="158" t="s">
        <v>37</v>
      </c>
      <c r="O342" s="159">
        <v>0</v>
      </c>
      <c r="P342" s="159">
        <f t="shared" si="72"/>
        <v>0</v>
      </c>
      <c r="Q342" s="159">
        <v>2.0000000000000002E-5</v>
      </c>
      <c r="R342" s="159">
        <f t="shared" si="73"/>
        <v>1E-4</v>
      </c>
      <c r="S342" s="159">
        <v>0</v>
      </c>
      <c r="T342" s="160">
        <f t="shared" si="74"/>
        <v>0</v>
      </c>
      <c r="U342" s="26"/>
      <c r="V342" s="26"/>
      <c r="W342" s="26"/>
      <c r="X342" s="26"/>
      <c r="Y342" s="26"/>
      <c r="Z342" s="26"/>
      <c r="AA342" s="26"/>
      <c r="AB342" s="26"/>
      <c r="AC342" s="26"/>
      <c r="AD342" s="26"/>
      <c r="AE342" s="26"/>
      <c r="AR342" s="161" t="s">
        <v>207</v>
      </c>
      <c r="AT342" s="161" t="s">
        <v>146</v>
      </c>
      <c r="AU342" s="161" t="s">
        <v>83</v>
      </c>
      <c r="AY342" s="14" t="s">
        <v>144</v>
      </c>
      <c r="BE342" s="162">
        <f t="shared" si="75"/>
        <v>0</v>
      </c>
      <c r="BF342" s="162">
        <f t="shared" si="76"/>
        <v>0</v>
      </c>
      <c r="BG342" s="162">
        <f t="shared" si="77"/>
        <v>0</v>
      </c>
      <c r="BH342" s="162">
        <f t="shared" si="78"/>
        <v>0</v>
      </c>
      <c r="BI342" s="162">
        <f t="shared" si="79"/>
        <v>0</v>
      </c>
      <c r="BJ342" s="14" t="s">
        <v>83</v>
      </c>
      <c r="BK342" s="162">
        <f t="shared" si="80"/>
        <v>0</v>
      </c>
      <c r="BL342" s="14" t="s">
        <v>207</v>
      </c>
      <c r="BM342" s="161" t="s">
        <v>1443</v>
      </c>
    </row>
    <row r="343" spans="1:65" s="2" customFormat="1" ht="24.2" customHeight="1">
      <c r="A343" s="26"/>
      <c r="B343" s="149"/>
      <c r="C343" s="150" t="s">
        <v>952</v>
      </c>
      <c r="D343" s="150" t="s">
        <v>146</v>
      </c>
      <c r="E343" s="151" t="s">
        <v>1444</v>
      </c>
      <c r="F343" s="152" t="s">
        <v>1445</v>
      </c>
      <c r="G343" s="153" t="s">
        <v>264</v>
      </c>
      <c r="H343" s="154">
        <v>22</v>
      </c>
      <c r="I343" s="155"/>
      <c r="J343" s="155"/>
      <c r="K343" s="156"/>
      <c r="L343" s="27"/>
      <c r="M343" s="157" t="s">
        <v>1</v>
      </c>
      <c r="N343" s="158" t="s">
        <v>37</v>
      </c>
      <c r="O343" s="159">
        <v>0</v>
      </c>
      <c r="P343" s="159">
        <f t="shared" si="72"/>
        <v>0</v>
      </c>
      <c r="Q343" s="159">
        <v>2.0000000000000002E-5</v>
      </c>
      <c r="R343" s="159">
        <f t="shared" si="73"/>
        <v>4.4000000000000002E-4</v>
      </c>
      <c r="S343" s="159">
        <v>0</v>
      </c>
      <c r="T343" s="160">
        <f t="shared" si="74"/>
        <v>0</v>
      </c>
      <c r="U343" s="26"/>
      <c r="V343" s="26"/>
      <c r="W343" s="26"/>
      <c r="X343" s="26"/>
      <c r="Y343" s="26"/>
      <c r="Z343" s="26"/>
      <c r="AA343" s="26"/>
      <c r="AB343" s="26"/>
      <c r="AC343" s="26"/>
      <c r="AD343" s="26"/>
      <c r="AE343" s="26"/>
      <c r="AR343" s="161" t="s">
        <v>207</v>
      </c>
      <c r="AT343" s="161" t="s">
        <v>146</v>
      </c>
      <c r="AU343" s="161" t="s">
        <v>83</v>
      </c>
      <c r="AY343" s="14" t="s">
        <v>144</v>
      </c>
      <c r="BE343" s="162">
        <f t="shared" si="75"/>
        <v>0</v>
      </c>
      <c r="BF343" s="162">
        <f t="shared" si="76"/>
        <v>0</v>
      </c>
      <c r="BG343" s="162">
        <f t="shared" si="77"/>
        <v>0</v>
      </c>
      <c r="BH343" s="162">
        <f t="shared" si="78"/>
        <v>0</v>
      </c>
      <c r="BI343" s="162">
        <f t="shared" si="79"/>
        <v>0</v>
      </c>
      <c r="BJ343" s="14" t="s">
        <v>83</v>
      </c>
      <c r="BK343" s="162">
        <f t="shared" si="80"/>
        <v>0</v>
      </c>
      <c r="BL343" s="14" t="s">
        <v>207</v>
      </c>
      <c r="BM343" s="161" t="s">
        <v>1446</v>
      </c>
    </row>
    <row r="344" spans="1:65" s="2" customFormat="1" ht="33" customHeight="1">
      <c r="A344" s="26"/>
      <c r="B344" s="149"/>
      <c r="C344" s="150" t="s">
        <v>1447</v>
      </c>
      <c r="D344" s="150" t="s">
        <v>146</v>
      </c>
      <c r="E344" s="151" t="s">
        <v>1448</v>
      </c>
      <c r="F344" s="152" t="s">
        <v>1449</v>
      </c>
      <c r="G344" s="153" t="s">
        <v>264</v>
      </c>
      <c r="H344" s="154">
        <v>159</v>
      </c>
      <c r="I344" s="155"/>
      <c r="J344" s="155"/>
      <c r="K344" s="156"/>
      <c r="L344" s="27"/>
      <c r="M344" s="157" t="s">
        <v>1</v>
      </c>
      <c r="N344" s="158" t="s">
        <v>37</v>
      </c>
      <c r="O344" s="159">
        <v>0</v>
      </c>
      <c r="P344" s="159">
        <f t="shared" si="72"/>
        <v>0</v>
      </c>
      <c r="Q344" s="159">
        <v>2.0000000000000002E-5</v>
      </c>
      <c r="R344" s="159">
        <f t="shared" si="73"/>
        <v>3.1800000000000001E-3</v>
      </c>
      <c r="S344" s="159">
        <v>0</v>
      </c>
      <c r="T344" s="160">
        <f t="shared" si="74"/>
        <v>0</v>
      </c>
      <c r="U344" s="26"/>
      <c r="V344" s="26"/>
      <c r="W344" s="26"/>
      <c r="X344" s="26"/>
      <c r="Y344" s="26"/>
      <c r="Z344" s="26"/>
      <c r="AA344" s="26"/>
      <c r="AB344" s="26"/>
      <c r="AC344" s="26"/>
      <c r="AD344" s="26"/>
      <c r="AE344" s="26"/>
      <c r="AR344" s="161" t="s">
        <v>207</v>
      </c>
      <c r="AT344" s="161" t="s">
        <v>146</v>
      </c>
      <c r="AU344" s="161" t="s">
        <v>83</v>
      </c>
      <c r="AY344" s="14" t="s">
        <v>144</v>
      </c>
      <c r="BE344" s="162">
        <f t="shared" si="75"/>
        <v>0</v>
      </c>
      <c r="BF344" s="162">
        <f t="shared" si="76"/>
        <v>0</v>
      </c>
      <c r="BG344" s="162">
        <f t="shared" si="77"/>
        <v>0</v>
      </c>
      <c r="BH344" s="162">
        <f t="shared" si="78"/>
        <v>0</v>
      </c>
      <c r="BI344" s="162">
        <f t="shared" si="79"/>
        <v>0</v>
      </c>
      <c r="BJ344" s="14" t="s">
        <v>83</v>
      </c>
      <c r="BK344" s="162">
        <f t="shared" si="80"/>
        <v>0</v>
      </c>
      <c r="BL344" s="14" t="s">
        <v>207</v>
      </c>
      <c r="BM344" s="161" t="s">
        <v>1450</v>
      </c>
    </row>
    <row r="345" spans="1:65" s="2" customFormat="1" ht="33" customHeight="1">
      <c r="A345" s="26"/>
      <c r="B345" s="149"/>
      <c r="C345" s="150" t="s">
        <v>955</v>
      </c>
      <c r="D345" s="150" t="s">
        <v>146</v>
      </c>
      <c r="E345" s="151" t="s">
        <v>1451</v>
      </c>
      <c r="F345" s="152" t="s">
        <v>1452</v>
      </c>
      <c r="G345" s="153" t="s">
        <v>264</v>
      </c>
      <c r="H345" s="154">
        <v>7</v>
      </c>
      <c r="I345" s="155"/>
      <c r="J345" s="155"/>
      <c r="K345" s="156"/>
      <c r="L345" s="27"/>
      <c r="M345" s="157" t="s">
        <v>1</v>
      </c>
      <c r="N345" s="158" t="s">
        <v>37</v>
      </c>
      <c r="O345" s="159">
        <v>0</v>
      </c>
      <c r="P345" s="159">
        <f t="shared" si="72"/>
        <v>0</v>
      </c>
      <c r="Q345" s="159">
        <v>2.0000000000000002E-5</v>
      </c>
      <c r="R345" s="159">
        <f t="shared" si="73"/>
        <v>1.4000000000000001E-4</v>
      </c>
      <c r="S345" s="159">
        <v>0</v>
      </c>
      <c r="T345" s="160">
        <f t="shared" si="74"/>
        <v>0</v>
      </c>
      <c r="U345" s="26"/>
      <c r="V345" s="26"/>
      <c r="W345" s="26"/>
      <c r="X345" s="26"/>
      <c r="Y345" s="26"/>
      <c r="Z345" s="26"/>
      <c r="AA345" s="26"/>
      <c r="AB345" s="26"/>
      <c r="AC345" s="26"/>
      <c r="AD345" s="26"/>
      <c r="AE345" s="26"/>
      <c r="AR345" s="161" t="s">
        <v>207</v>
      </c>
      <c r="AT345" s="161" t="s">
        <v>146</v>
      </c>
      <c r="AU345" s="161" t="s">
        <v>83</v>
      </c>
      <c r="AY345" s="14" t="s">
        <v>144</v>
      </c>
      <c r="BE345" s="162">
        <f t="shared" si="75"/>
        <v>0</v>
      </c>
      <c r="BF345" s="162">
        <f t="shared" si="76"/>
        <v>0</v>
      </c>
      <c r="BG345" s="162">
        <f t="shared" si="77"/>
        <v>0</v>
      </c>
      <c r="BH345" s="162">
        <f t="shared" si="78"/>
        <v>0</v>
      </c>
      <c r="BI345" s="162">
        <f t="shared" si="79"/>
        <v>0</v>
      </c>
      <c r="BJ345" s="14" t="s">
        <v>83</v>
      </c>
      <c r="BK345" s="162">
        <f t="shared" si="80"/>
        <v>0</v>
      </c>
      <c r="BL345" s="14" t="s">
        <v>207</v>
      </c>
      <c r="BM345" s="161" t="s">
        <v>1453</v>
      </c>
    </row>
    <row r="346" spans="1:65" s="2" customFormat="1" ht="24.2" customHeight="1">
      <c r="A346" s="26"/>
      <c r="B346" s="149"/>
      <c r="C346" s="150" t="s">
        <v>1454</v>
      </c>
      <c r="D346" s="150" t="s">
        <v>146</v>
      </c>
      <c r="E346" s="151" t="s">
        <v>1455</v>
      </c>
      <c r="F346" s="152" t="s">
        <v>1456</v>
      </c>
      <c r="G346" s="153" t="s">
        <v>264</v>
      </c>
      <c r="H346" s="154">
        <v>3</v>
      </c>
      <c r="I346" s="155"/>
      <c r="J346" s="155"/>
      <c r="K346" s="156"/>
      <c r="L346" s="27"/>
      <c r="M346" s="157" t="s">
        <v>1</v>
      </c>
      <c r="N346" s="158" t="s">
        <v>37</v>
      </c>
      <c r="O346" s="159">
        <v>0</v>
      </c>
      <c r="P346" s="159">
        <f t="shared" si="72"/>
        <v>0</v>
      </c>
      <c r="Q346" s="159">
        <v>2.0000000000000002E-5</v>
      </c>
      <c r="R346" s="159">
        <f t="shared" si="73"/>
        <v>6.0000000000000008E-5</v>
      </c>
      <c r="S346" s="159">
        <v>0</v>
      </c>
      <c r="T346" s="160">
        <f t="shared" si="74"/>
        <v>0</v>
      </c>
      <c r="U346" s="26"/>
      <c r="V346" s="26"/>
      <c r="W346" s="26"/>
      <c r="X346" s="26"/>
      <c r="Y346" s="26"/>
      <c r="Z346" s="26"/>
      <c r="AA346" s="26"/>
      <c r="AB346" s="26"/>
      <c r="AC346" s="26"/>
      <c r="AD346" s="26"/>
      <c r="AE346" s="26"/>
      <c r="AR346" s="161" t="s">
        <v>207</v>
      </c>
      <c r="AT346" s="161" t="s">
        <v>146</v>
      </c>
      <c r="AU346" s="161" t="s">
        <v>83</v>
      </c>
      <c r="AY346" s="14" t="s">
        <v>144</v>
      </c>
      <c r="BE346" s="162">
        <f t="shared" si="75"/>
        <v>0</v>
      </c>
      <c r="BF346" s="162">
        <f t="shared" si="76"/>
        <v>0</v>
      </c>
      <c r="BG346" s="162">
        <f t="shared" si="77"/>
        <v>0</v>
      </c>
      <c r="BH346" s="162">
        <f t="shared" si="78"/>
        <v>0</v>
      </c>
      <c r="BI346" s="162">
        <f t="shared" si="79"/>
        <v>0</v>
      </c>
      <c r="BJ346" s="14" t="s">
        <v>83</v>
      </c>
      <c r="BK346" s="162">
        <f t="shared" si="80"/>
        <v>0</v>
      </c>
      <c r="BL346" s="14" t="s">
        <v>207</v>
      </c>
      <c r="BM346" s="161" t="s">
        <v>1457</v>
      </c>
    </row>
    <row r="347" spans="1:65" s="2" customFormat="1" ht="33" customHeight="1">
      <c r="A347" s="26"/>
      <c r="B347" s="149"/>
      <c r="C347" s="150" t="s">
        <v>958</v>
      </c>
      <c r="D347" s="150" t="s">
        <v>146</v>
      </c>
      <c r="E347" s="151" t="s">
        <v>1458</v>
      </c>
      <c r="F347" s="152" t="s">
        <v>1459</v>
      </c>
      <c r="G347" s="153" t="s">
        <v>264</v>
      </c>
      <c r="H347" s="154">
        <v>4</v>
      </c>
      <c r="I347" s="155"/>
      <c r="J347" s="155"/>
      <c r="K347" s="156"/>
      <c r="L347" s="27"/>
      <c r="M347" s="157" t="s">
        <v>1</v>
      </c>
      <c r="N347" s="158" t="s">
        <v>37</v>
      </c>
      <c r="O347" s="159">
        <v>0</v>
      </c>
      <c r="P347" s="159">
        <f t="shared" si="72"/>
        <v>0</v>
      </c>
      <c r="Q347" s="159">
        <v>2.0000000000000002E-5</v>
      </c>
      <c r="R347" s="159">
        <f t="shared" si="73"/>
        <v>8.0000000000000007E-5</v>
      </c>
      <c r="S347" s="159">
        <v>0</v>
      </c>
      <c r="T347" s="160">
        <f t="shared" si="74"/>
        <v>0</v>
      </c>
      <c r="U347" s="26"/>
      <c r="V347" s="26"/>
      <c r="W347" s="26"/>
      <c r="X347" s="26"/>
      <c r="Y347" s="26"/>
      <c r="Z347" s="26"/>
      <c r="AA347" s="26"/>
      <c r="AB347" s="26"/>
      <c r="AC347" s="26"/>
      <c r="AD347" s="26"/>
      <c r="AE347" s="26"/>
      <c r="AR347" s="161" t="s">
        <v>207</v>
      </c>
      <c r="AT347" s="161" t="s">
        <v>146</v>
      </c>
      <c r="AU347" s="161" t="s">
        <v>83</v>
      </c>
      <c r="AY347" s="14" t="s">
        <v>144</v>
      </c>
      <c r="BE347" s="162">
        <f t="shared" si="75"/>
        <v>0</v>
      </c>
      <c r="BF347" s="162">
        <f t="shared" si="76"/>
        <v>0</v>
      </c>
      <c r="BG347" s="162">
        <f t="shared" si="77"/>
        <v>0</v>
      </c>
      <c r="BH347" s="162">
        <f t="shared" si="78"/>
        <v>0</v>
      </c>
      <c r="BI347" s="162">
        <f t="shared" si="79"/>
        <v>0</v>
      </c>
      <c r="BJ347" s="14" t="s">
        <v>83</v>
      </c>
      <c r="BK347" s="162">
        <f t="shared" si="80"/>
        <v>0</v>
      </c>
      <c r="BL347" s="14" t="s">
        <v>207</v>
      </c>
      <c r="BM347" s="161" t="s">
        <v>1460</v>
      </c>
    </row>
    <row r="348" spans="1:65" s="2" customFormat="1" ht="33" customHeight="1">
      <c r="A348" s="26"/>
      <c r="B348" s="149"/>
      <c r="C348" s="150" t="s">
        <v>1461</v>
      </c>
      <c r="D348" s="150" t="s">
        <v>146</v>
      </c>
      <c r="E348" s="151" t="s">
        <v>1462</v>
      </c>
      <c r="F348" s="152" t="s">
        <v>1463</v>
      </c>
      <c r="G348" s="153" t="s">
        <v>264</v>
      </c>
      <c r="H348" s="154">
        <v>24</v>
      </c>
      <c r="I348" s="155"/>
      <c r="J348" s="155"/>
      <c r="K348" s="156"/>
      <c r="L348" s="27"/>
      <c r="M348" s="157" t="s">
        <v>1</v>
      </c>
      <c r="N348" s="158" t="s">
        <v>37</v>
      </c>
      <c r="O348" s="159">
        <v>0</v>
      </c>
      <c r="P348" s="159">
        <f t="shared" si="72"/>
        <v>0</v>
      </c>
      <c r="Q348" s="159">
        <v>2.0000000000000002E-5</v>
      </c>
      <c r="R348" s="159">
        <f t="shared" si="73"/>
        <v>4.8000000000000007E-4</v>
      </c>
      <c r="S348" s="159">
        <v>0</v>
      </c>
      <c r="T348" s="160">
        <f t="shared" si="74"/>
        <v>0</v>
      </c>
      <c r="U348" s="26"/>
      <c r="V348" s="26"/>
      <c r="W348" s="26"/>
      <c r="X348" s="26"/>
      <c r="Y348" s="26"/>
      <c r="Z348" s="26"/>
      <c r="AA348" s="26"/>
      <c r="AB348" s="26"/>
      <c r="AC348" s="26"/>
      <c r="AD348" s="26"/>
      <c r="AE348" s="26"/>
      <c r="AR348" s="161" t="s">
        <v>207</v>
      </c>
      <c r="AT348" s="161" t="s">
        <v>146</v>
      </c>
      <c r="AU348" s="161" t="s">
        <v>83</v>
      </c>
      <c r="AY348" s="14" t="s">
        <v>144</v>
      </c>
      <c r="BE348" s="162">
        <f t="shared" si="75"/>
        <v>0</v>
      </c>
      <c r="BF348" s="162">
        <f t="shared" si="76"/>
        <v>0</v>
      </c>
      <c r="BG348" s="162">
        <f t="shared" si="77"/>
        <v>0</v>
      </c>
      <c r="BH348" s="162">
        <f t="shared" si="78"/>
        <v>0</v>
      </c>
      <c r="BI348" s="162">
        <f t="shared" si="79"/>
        <v>0</v>
      </c>
      <c r="BJ348" s="14" t="s">
        <v>83</v>
      </c>
      <c r="BK348" s="162">
        <f t="shared" si="80"/>
        <v>0</v>
      </c>
      <c r="BL348" s="14" t="s">
        <v>207</v>
      </c>
      <c r="BM348" s="161" t="s">
        <v>1464</v>
      </c>
    </row>
    <row r="349" spans="1:65" s="2" customFormat="1" ht="33" customHeight="1">
      <c r="A349" s="26"/>
      <c r="B349" s="149"/>
      <c r="C349" s="150" t="s">
        <v>961</v>
      </c>
      <c r="D349" s="150" t="s">
        <v>146</v>
      </c>
      <c r="E349" s="151" t="s">
        <v>1465</v>
      </c>
      <c r="F349" s="152" t="s">
        <v>1466</v>
      </c>
      <c r="G349" s="153" t="s">
        <v>264</v>
      </c>
      <c r="H349" s="154">
        <v>7</v>
      </c>
      <c r="I349" s="155"/>
      <c r="J349" s="155"/>
      <c r="K349" s="156"/>
      <c r="L349" s="27"/>
      <c r="M349" s="157" t="s">
        <v>1</v>
      </c>
      <c r="N349" s="158" t="s">
        <v>37</v>
      </c>
      <c r="O349" s="159">
        <v>0</v>
      </c>
      <c r="P349" s="159">
        <f t="shared" si="72"/>
        <v>0</v>
      </c>
      <c r="Q349" s="159">
        <v>2.0000000000000002E-5</v>
      </c>
      <c r="R349" s="159">
        <f t="shared" si="73"/>
        <v>1.4000000000000001E-4</v>
      </c>
      <c r="S349" s="159">
        <v>0</v>
      </c>
      <c r="T349" s="160">
        <f t="shared" si="74"/>
        <v>0</v>
      </c>
      <c r="U349" s="26"/>
      <c r="V349" s="26"/>
      <c r="W349" s="26"/>
      <c r="X349" s="26"/>
      <c r="Y349" s="26"/>
      <c r="Z349" s="26"/>
      <c r="AA349" s="26"/>
      <c r="AB349" s="26"/>
      <c r="AC349" s="26"/>
      <c r="AD349" s="26"/>
      <c r="AE349" s="26"/>
      <c r="AR349" s="161" t="s">
        <v>207</v>
      </c>
      <c r="AT349" s="161" t="s">
        <v>146</v>
      </c>
      <c r="AU349" s="161" t="s">
        <v>83</v>
      </c>
      <c r="AY349" s="14" t="s">
        <v>144</v>
      </c>
      <c r="BE349" s="162">
        <f t="shared" si="75"/>
        <v>0</v>
      </c>
      <c r="BF349" s="162">
        <f t="shared" si="76"/>
        <v>0</v>
      </c>
      <c r="BG349" s="162">
        <f t="shared" si="77"/>
        <v>0</v>
      </c>
      <c r="BH349" s="162">
        <f t="shared" si="78"/>
        <v>0</v>
      </c>
      <c r="BI349" s="162">
        <f t="shared" si="79"/>
        <v>0</v>
      </c>
      <c r="BJ349" s="14" t="s">
        <v>83</v>
      </c>
      <c r="BK349" s="162">
        <f t="shared" si="80"/>
        <v>0</v>
      </c>
      <c r="BL349" s="14" t="s">
        <v>207</v>
      </c>
      <c r="BM349" s="161" t="s">
        <v>1467</v>
      </c>
    </row>
    <row r="350" spans="1:65" s="2" customFormat="1" ht="33" customHeight="1">
      <c r="A350" s="26"/>
      <c r="B350" s="149"/>
      <c r="C350" s="150" t="s">
        <v>1468</v>
      </c>
      <c r="D350" s="150" t="s">
        <v>146</v>
      </c>
      <c r="E350" s="151" t="s">
        <v>1469</v>
      </c>
      <c r="F350" s="152" t="s">
        <v>1470</v>
      </c>
      <c r="G350" s="153" t="s">
        <v>264</v>
      </c>
      <c r="H350" s="154">
        <v>3</v>
      </c>
      <c r="I350" s="155"/>
      <c r="J350" s="155"/>
      <c r="K350" s="156"/>
      <c r="L350" s="27"/>
      <c r="M350" s="157" t="s">
        <v>1</v>
      </c>
      <c r="N350" s="158" t="s">
        <v>37</v>
      </c>
      <c r="O350" s="159">
        <v>0</v>
      </c>
      <c r="P350" s="159">
        <f t="shared" si="72"/>
        <v>0</v>
      </c>
      <c r="Q350" s="159">
        <v>2.0000000000000002E-5</v>
      </c>
      <c r="R350" s="159">
        <f t="shared" si="73"/>
        <v>6.0000000000000008E-5</v>
      </c>
      <c r="S350" s="159">
        <v>0</v>
      </c>
      <c r="T350" s="160">
        <f t="shared" si="74"/>
        <v>0</v>
      </c>
      <c r="U350" s="26"/>
      <c r="V350" s="26"/>
      <c r="W350" s="26"/>
      <c r="X350" s="26"/>
      <c r="Y350" s="26"/>
      <c r="Z350" s="26"/>
      <c r="AA350" s="26"/>
      <c r="AB350" s="26"/>
      <c r="AC350" s="26"/>
      <c r="AD350" s="26"/>
      <c r="AE350" s="26"/>
      <c r="AR350" s="161" t="s">
        <v>207</v>
      </c>
      <c r="AT350" s="161" t="s">
        <v>146</v>
      </c>
      <c r="AU350" s="161" t="s">
        <v>83</v>
      </c>
      <c r="AY350" s="14" t="s">
        <v>144</v>
      </c>
      <c r="BE350" s="162">
        <f t="shared" si="75"/>
        <v>0</v>
      </c>
      <c r="BF350" s="162">
        <f t="shared" si="76"/>
        <v>0</v>
      </c>
      <c r="BG350" s="162">
        <f t="shared" si="77"/>
        <v>0</v>
      </c>
      <c r="BH350" s="162">
        <f t="shared" si="78"/>
        <v>0</v>
      </c>
      <c r="BI350" s="162">
        <f t="shared" si="79"/>
        <v>0</v>
      </c>
      <c r="BJ350" s="14" t="s">
        <v>83</v>
      </c>
      <c r="BK350" s="162">
        <f t="shared" si="80"/>
        <v>0</v>
      </c>
      <c r="BL350" s="14" t="s">
        <v>207</v>
      </c>
      <c r="BM350" s="161" t="s">
        <v>1471</v>
      </c>
    </row>
    <row r="351" spans="1:65" s="2" customFormat="1" ht="24.2" customHeight="1">
      <c r="A351" s="26"/>
      <c r="B351" s="149"/>
      <c r="C351" s="150" t="s">
        <v>963</v>
      </c>
      <c r="D351" s="150" t="s">
        <v>146</v>
      </c>
      <c r="E351" s="151" t="s">
        <v>1472</v>
      </c>
      <c r="F351" s="152" t="s">
        <v>1473</v>
      </c>
      <c r="G351" s="153" t="s">
        <v>264</v>
      </c>
      <c r="H351" s="154">
        <v>2</v>
      </c>
      <c r="I351" s="155"/>
      <c r="J351" s="155"/>
      <c r="K351" s="156"/>
      <c r="L351" s="27"/>
      <c r="M351" s="157" t="s">
        <v>1</v>
      </c>
      <c r="N351" s="158" t="s">
        <v>37</v>
      </c>
      <c r="O351" s="159">
        <v>0</v>
      </c>
      <c r="P351" s="159">
        <f t="shared" si="72"/>
        <v>0</v>
      </c>
      <c r="Q351" s="159">
        <v>2.0000000000000002E-5</v>
      </c>
      <c r="R351" s="159">
        <f t="shared" si="73"/>
        <v>4.0000000000000003E-5</v>
      </c>
      <c r="S351" s="159">
        <v>0</v>
      </c>
      <c r="T351" s="160">
        <f t="shared" si="74"/>
        <v>0</v>
      </c>
      <c r="U351" s="26"/>
      <c r="V351" s="26"/>
      <c r="W351" s="26"/>
      <c r="X351" s="26"/>
      <c r="Y351" s="26"/>
      <c r="Z351" s="26"/>
      <c r="AA351" s="26"/>
      <c r="AB351" s="26"/>
      <c r="AC351" s="26"/>
      <c r="AD351" s="26"/>
      <c r="AE351" s="26"/>
      <c r="AR351" s="161" t="s">
        <v>207</v>
      </c>
      <c r="AT351" s="161" t="s">
        <v>146</v>
      </c>
      <c r="AU351" s="161" t="s">
        <v>83</v>
      </c>
      <c r="AY351" s="14" t="s">
        <v>144</v>
      </c>
      <c r="BE351" s="162">
        <f t="shared" si="75"/>
        <v>0</v>
      </c>
      <c r="BF351" s="162">
        <f t="shared" si="76"/>
        <v>0</v>
      </c>
      <c r="BG351" s="162">
        <f t="shared" si="77"/>
        <v>0</v>
      </c>
      <c r="BH351" s="162">
        <f t="shared" si="78"/>
        <v>0</v>
      </c>
      <c r="BI351" s="162">
        <f t="shared" si="79"/>
        <v>0</v>
      </c>
      <c r="BJ351" s="14" t="s">
        <v>83</v>
      </c>
      <c r="BK351" s="162">
        <f t="shared" si="80"/>
        <v>0</v>
      </c>
      <c r="BL351" s="14" t="s">
        <v>207</v>
      </c>
      <c r="BM351" s="161" t="s">
        <v>1474</v>
      </c>
    </row>
    <row r="352" spans="1:65" s="2" customFormat="1" ht="33" customHeight="1">
      <c r="A352" s="26"/>
      <c r="B352" s="149"/>
      <c r="C352" s="150" t="s">
        <v>1475</v>
      </c>
      <c r="D352" s="150" t="s">
        <v>146</v>
      </c>
      <c r="E352" s="151" t="s">
        <v>1476</v>
      </c>
      <c r="F352" s="152" t="s">
        <v>1477</v>
      </c>
      <c r="G352" s="153" t="s">
        <v>264</v>
      </c>
      <c r="H352" s="154">
        <v>12</v>
      </c>
      <c r="I352" s="155"/>
      <c r="J352" s="155"/>
      <c r="K352" s="156"/>
      <c r="L352" s="27"/>
      <c r="M352" s="157" t="s">
        <v>1</v>
      </c>
      <c r="N352" s="158" t="s">
        <v>37</v>
      </c>
      <c r="O352" s="159">
        <v>0</v>
      </c>
      <c r="P352" s="159">
        <f t="shared" si="72"/>
        <v>0</v>
      </c>
      <c r="Q352" s="159">
        <v>2.0000000000000002E-5</v>
      </c>
      <c r="R352" s="159">
        <f t="shared" si="73"/>
        <v>2.4000000000000003E-4</v>
      </c>
      <c r="S352" s="159">
        <v>0</v>
      </c>
      <c r="T352" s="160">
        <f t="shared" si="74"/>
        <v>0</v>
      </c>
      <c r="U352" s="26"/>
      <c r="V352" s="26"/>
      <c r="W352" s="26"/>
      <c r="X352" s="26"/>
      <c r="Y352" s="26"/>
      <c r="Z352" s="26"/>
      <c r="AA352" s="26"/>
      <c r="AB352" s="26"/>
      <c r="AC352" s="26"/>
      <c r="AD352" s="26"/>
      <c r="AE352" s="26"/>
      <c r="AR352" s="161" t="s">
        <v>207</v>
      </c>
      <c r="AT352" s="161" t="s">
        <v>146</v>
      </c>
      <c r="AU352" s="161" t="s">
        <v>83</v>
      </c>
      <c r="AY352" s="14" t="s">
        <v>144</v>
      </c>
      <c r="BE352" s="162">
        <f t="shared" si="75"/>
        <v>0</v>
      </c>
      <c r="BF352" s="162">
        <f t="shared" si="76"/>
        <v>0</v>
      </c>
      <c r="BG352" s="162">
        <f t="shared" si="77"/>
        <v>0</v>
      </c>
      <c r="BH352" s="162">
        <f t="shared" si="78"/>
        <v>0</v>
      </c>
      <c r="BI352" s="162">
        <f t="shared" si="79"/>
        <v>0</v>
      </c>
      <c r="BJ352" s="14" t="s">
        <v>83</v>
      </c>
      <c r="BK352" s="162">
        <f t="shared" si="80"/>
        <v>0</v>
      </c>
      <c r="BL352" s="14" t="s">
        <v>207</v>
      </c>
      <c r="BM352" s="161" t="s">
        <v>1478</v>
      </c>
    </row>
    <row r="353" spans="1:65" s="2" customFormat="1" ht="37.700000000000003" customHeight="1">
      <c r="A353" s="26"/>
      <c r="B353" s="149"/>
      <c r="C353" s="163" t="s">
        <v>965</v>
      </c>
      <c r="D353" s="163" t="s">
        <v>194</v>
      </c>
      <c r="E353" s="164" t="s">
        <v>1479</v>
      </c>
      <c r="F353" s="165" t="s">
        <v>1889</v>
      </c>
      <c r="G353" s="166" t="s">
        <v>264</v>
      </c>
      <c r="H353" s="167">
        <v>7</v>
      </c>
      <c r="I353" s="168"/>
      <c r="J353" s="168"/>
      <c r="K353" s="169"/>
      <c r="L353" s="170"/>
      <c r="M353" s="171" t="s">
        <v>1</v>
      </c>
      <c r="N353" s="172" t="s">
        <v>37</v>
      </c>
      <c r="O353" s="159">
        <v>0</v>
      </c>
      <c r="P353" s="159">
        <f t="shared" si="72"/>
        <v>0</v>
      </c>
      <c r="Q353" s="159">
        <v>1.1939999999999999E-2</v>
      </c>
      <c r="R353" s="159">
        <f t="shared" si="73"/>
        <v>8.3579999999999988E-2</v>
      </c>
      <c r="S353" s="159">
        <v>0</v>
      </c>
      <c r="T353" s="160">
        <f t="shared" si="74"/>
        <v>0</v>
      </c>
      <c r="U353" s="26"/>
      <c r="V353" s="26"/>
      <c r="W353" s="26"/>
      <c r="X353" s="26"/>
      <c r="Y353" s="26"/>
      <c r="Z353" s="26"/>
      <c r="AA353" s="26"/>
      <c r="AB353" s="26"/>
      <c r="AC353" s="26"/>
      <c r="AD353" s="26"/>
      <c r="AE353" s="26"/>
      <c r="AR353" s="161" t="s">
        <v>274</v>
      </c>
      <c r="AT353" s="161" t="s">
        <v>194</v>
      </c>
      <c r="AU353" s="161" t="s">
        <v>83</v>
      </c>
      <c r="AY353" s="14" t="s">
        <v>144</v>
      </c>
      <c r="BE353" s="162">
        <f t="shared" si="75"/>
        <v>0</v>
      </c>
      <c r="BF353" s="162">
        <f t="shared" si="76"/>
        <v>0</v>
      </c>
      <c r="BG353" s="162">
        <f t="shared" si="77"/>
        <v>0</v>
      </c>
      <c r="BH353" s="162">
        <f t="shared" si="78"/>
        <v>0</v>
      </c>
      <c r="BI353" s="162">
        <f t="shared" si="79"/>
        <v>0</v>
      </c>
      <c r="BJ353" s="14" t="s">
        <v>83</v>
      </c>
      <c r="BK353" s="162">
        <f t="shared" si="80"/>
        <v>0</v>
      </c>
      <c r="BL353" s="14" t="s">
        <v>207</v>
      </c>
      <c r="BM353" s="161" t="s">
        <v>1480</v>
      </c>
    </row>
    <row r="354" spans="1:65" s="2" customFormat="1" ht="37.700000000000003" customHeight="1">
      <c r="A354" s="26"/>
      <c r="B354" s="149"/>
      <c r="C354" s="163" t="s">
        <v>1481</v>
      </c>
      <c r="D354" s="163" t="s">
        <v>194</v>
      </c>
      <c r="E354" s="164" t="s">
        <v>1482</v>
      </c>
      <c r="F354" s="165" t="s">
        <v>1890</v>
      </c>
      <c r="G354" s="166" t="s">
        <v>264</v>
      </c>
      <c r="H354" s="167">
        <v>1</v>
      </c>
      <c r="I354" s="168"/>
      <c r="J354" s="168"/>
      <c r="K354" s="169"/>
      <c r="L354" s="170"/>
      <c r="M354" s="171" t="s">
        <v>1</v>
      </c>
      <c r="N354" s="172" t="s">
        <v>37</v>
      </c>
      <c r="O354" s="159">
        <v>0</v>
      </c>
      <c r="P354" s="159">
        <f t="shared" si="72"/>
        <v>0</v>
      </c>
      <c r="Q354" s="159">
        <v>1.3610000000000001E-2</v>
      </c>
      <c r="R354" s="159">
        <f t="shared" si="73"/>
        <v>1.3610000000000001E-2</v>
      </c>
      <c r="S354" s="159">
        <v>0</v>
      </c>
      <c r="T354" s="160">
        <f t="shared" si="74"/>
        <v>0</v>
      </c>
      <c r="U354" s="26"/>
      <c r="V354" s="26"/>
      <c r="W354" s="26"/>
      <c r="X354" s="26"/>
      <c r="Y354" s="26"/>
      <c r="Z354" s="26"/>
      <c r="AA354" s="26"/>
      <c r="AB354" s="26"/>
      <c r="AC354" s="26"/>
      <c r="AD354" s="26"/>
      <c r="AE354" s="26"/>
      <c r="AR354" s="161" t="s">
        <v>274</v>
      </c>
      <c r="AT354" s="161" t="s">
        <v>194</v>
      </c>
      <c r="AU354" s="161" t="s">
        <v>83</v>
      </c>
      <c r="AY354" s="14" t="s">
        <v>144</v>
      </c>
      <c r="BE354" s="162">
        <f t="shared" si="75"/>
        <v>0</v>
      </c>
      <c r="BF354" s="162">
        <f t="shared" si="76"/>
        <v>0</v>
      </c>
      <c r="BG354" s="162">
        <f t="shared" si="77"/>
        <v>0</v>
      </c>
      <c r="BH354" s="162">
        <f t="shared" si="78"/>
        <v>0</v>
      </c>
      <c r="BI354" s="162">
        <f t="shared" si="79"/>
        <v>0</v>
      </c>
      <c r="BJ354" s="14" t="s">
        <v>83</v>
      </c>
      <c r="BK354" s="162">
        <f t="shared" si="80"/>
        <v>0</v>
      </c>
      <c r="BL354" s="14" t="s">
        <v>207</v>
      </c>
      <c r="BM354" s="161" t="s">
        <v>1483</v>
      </c>
    </row>
    <row r="355" spans="1:65" s="2" customFormat="1" ht="37.700000000000003" customHeight="1">
      <c r="A355" s="26"/>
      <c r="B355" s="149"/>
      <c r="C355" s="163" t="s">
        <v>971</v>
      </c>
      <c r="D355" s="163" t="s">
        <v>194</v>
      </c>
      <c r="E355" s="164" t="s">
        <v>1484</v>
      </c>
      <c r="F355" s="165" t="s">
        <v>1891</v>
      </c>
      <c r="G355" s="166" t="s">
        <v>264</v>
      </c>
      <c r="H355" s="167">
        <v>4</v>
      </c>
      <c r="I355" s="168"/>
      <c r="J355" s="168"/>
      <c r="K355" s="169"/>
      <c r="L355" s="170"/>
      <c r="M355" s="171" t="s">
        <v>1</v>
      </c>
      <c r="N355" s="172" t="s">
        <v>37</v>
      </c>
      <c r="O355" s="159">
        <v>0</v>
      </c>
      <c r="P355" s="159">
        <f t="shared" si="72"/>
        <v>0</v>
      </c>
      <c r="Q355" s="159">
        <v>1.6330000000000001E-2</v>
      </c>
      <c r="R355" s="159">
        <f t="shared" si="73"/>
        <v>6.5320000000000003E-2</v>
      </c>
      <c r="S355" s="159">
        <v>0</v>
      </c>
      <c r="T355" s="160">
        <f t="shared" si="74"/>
        <v>0</v>
      </c>
      <c r="U355" s="26"/>
      <c r="V355" s="26"/>
      <c r="W355" s="26"/>
      <c r="X355" s="26"/>
      <c r="Y355" s="26"/>
      <c r="Z355" s="26"/>
      <c r="AA355" s="26"/>
      <c r="AB355" s="26"/>
      <c r="AC355" s="26"/>
      <c r="AD355" s="26"/>
      <c r="AE355" s="26"/>
      <c r="AR355" s="161" t="s">
        <v>274</v>
      </c>
      <c r="AT355" s="161" t="s">
        <v>194</v>
      </c>
      <c r="AU355" s="161" t="s">
        <v>83</v>
      </c>
      <c r="AY355" s="14" t="s">
        <v>144</v>
      </c>
      <c r="BE355" s="162">
        <f t="shared" si="75"/>
        <v>0</v>
      </c>
      <c r="BF355" s="162">
        <f t="shared" si="76"/>
        <v>0</v>
      </c>
      <c r="BG355" s="162">
        <f t="shared" si="77"/>
        <v>0</v>
      </c>
      <c r="BH355" s="162">
        <f t="shared" si="78"/>
        <v>0</v>
      </c>
      <c r="BI355" s="162">
        <f t="shared" si="79"/>
        <v>0</v>
      </c>
      <c r="BJ355" s="14" t="s">
        <v>83</v>
      </c>
      <c r="BK355" s="162">
        <f t="shared" si="80"/>
        <v>0</v>
      </c>
      <c r="BL355" s="14" t="s">
        <v>207</v>
      </c>
      <c r="BM355" s="161" t="s">
        <v>1485</v>
      </c>
    </row>
    <row r="356" spans="1:65" s="2" customFormat="1" ht="37.700000000000003" customHeight="1">
      <c r="A356" s="26"/>
      <c r="B356" s="149"/>
      <c r="C356" s="163" t="s">
        <v>1486</v>
      </c>
      <c r="D356" s="163" t="s">
        <v>194</v>
      </c>
      <c r="E356" s="164" t="s">
        <v>1487</v>
      </c>
      <c r="F356" s="165" t="s">
        <v>1892</v>
      </c>
      <c r="G356" s="166" t="s">
        <v>264</v>
      </c>
      <c r="H356" s="167">
        <v>16</v>
      </c>
      <c r="I356" s="168"/>
      <c r="J356" s="168"/>
      <c r="K356" s="169"/>
      <c r="L356" s="170"/>
      <c r="M356" s="171" t="s">
        <v>1</v>
      </c>
      <c r="N356" s="172" t="s">
        <v>37</v>
      </c>
      <c r="O356" s="159">
        <v>0</v>
      </c>
      <c r="P356" s="159">
        <f t="shared" si="72"/>
        <v>0</v>
      </c>
      <c r="Q356" s="159">
        <v>2.1770000000000001E-2</v>
      </c>
      <c r="R356" s="159">
        <f t="shared" si="73"/>
        <v>0.34832000000000002</v>
      </c>
      <c r="S356" s="159">
        <v>0</v>
      </c>
      <c r="T356" s="160">
        <f t="shared" si="74"/>
        <v>0</v>
      </c>
      <c r="U356" s="26"/>
      <c r="V356" s="26"/>
      <c r="W356" s="26"/>
      <c r="X356" s="26"/>
      <c r="Y356" s="26"/>
      <c r="Z356" s="26"/>
      <c r="AA356" s="26"/>
      <c r="AB356" s="26"/>
      <c r="AC356" s="26"/>
      <c r="AD356" s="26"/>
      <c r="AE356" s="26"/>
      <c r="AR356" s="161" t="s">
        <v>274</v>
      </c>
      <c r="AT356" s="161" t="s">
        <v>194</v>
      </c>
      <c r="AU356" s="161" t="s">
        <v>83</v>
      </c>
      <c r="AY356" s="14" t="s">
        <v>144</v>
      </c>
      <c r="BE356" s="162">
        <f t="shared" si="75"/>
        <v>0</v>
      </c>
      <c r="BF356" s="162">
        <f t="shared" si="76"/>
        <v>0</v>
      </c>
      <c r="BG356" s="162">
        <f t="shared" si="77"/>
        <v>0</v>
      </c>
      <c r="BH356" s="162">
        <f t="shared" si="78"/>
        <v>0</v>
      </c>
      <c r="BI356" s="162">
        <f t="shared" si="79"/>
        <v>0</v>
      </c>
      <c r="BJ356" s="14" t="s">
        <v>83</v>
      </c>
      <c r="BK356" s="162">
        <f t="shared" si="80"/>
        <v>0</v>
      </c>
      <c r="BL356" s="14" t="s">
        <v>207</v>
      </c>
      <c r="BM356" s="161" t="s">
        <v>1488</v>
      </c>
    </row>
    <row r="357" spans="1:65" s="2" customFormat="1" ht="37.700000000000003" customHeight="1">
      <c r="A357" s="26"/>
      <c r="B357" s="149"/>
      <c r="C357" s="163" t="s">
        <v>974</v>
      </c>
      <c r="D357" s="163" t="s">
        <v>194</v>
      </c>
      <c r="E357" s="164" t="s">
        <v>1489</v>
      </c>
      <c r="F357" s="165" t="s">
        <v>1893</v>
      </c>
      <c r="G357" s="166" t="s">
        <v>264</v>
      </c>
      <c r="H357" s="167">
        <v>28</v>
      </c>
      <c r="I357" s="168"/>
      <c r="J357" s="168"/>
      <c r="K357" s="169"/>
      <c r="L357" s="170"/>
      <c r="M357" s="171" t="s">
        <v>1</v>
      </c>
      <c r="N357" s="172" t="s">
        <v>37</v>
      </c>
      <c r="O357" s="159">
        <v>0</v>
      </c>
      <c r="P357" s="159">
        <f t="shared" si="72"/>
        <v>0</v>
      </c>
      <c r="Q357" s="159">
        <v>2.7220000000000001E-2</v>
      </c>
      <c r="R357" s="159">
        <f t="shared" si="73"/>
        <v>0.76216000000000006</v>
      </c>
      <c r="S357" s="159">
        <v>0</v>
      </c>
      <c r="T357" s="160">
        <f t="shared" si="74"/>
        <v>0</v>
      </c>
      <c r="U357" s="26"/>
      <c r="V357" s="26"/>
      <c r="W357" s="26"/>
      <c r="X357" s="26"/>
      <c r="Y357" s="26"/>
      <c r="Z357" s="26"/>
      <c r="AA357" s="26"/>
      <c r="AB357" s="26"/>
      <c r="AC357" s="26"/>
      <c r="AD357" s="26"/>
      <c r="AE357" s="26"/>
      <c r="AR357" s="161" t="s">
        <v>274</v>
      </c>
      <c r="AT357" s="161" t="s">
        <v>194</v>
      </c>
      <c r="AU357" s="161" t="s">
        <v>83</v>
      </c>
      <c r="AY357" s="14" t="s">
        <v>144</v>
      </c>
      <c r="BE357" s="162">
        <f t="shared" si="75"/>
        <v>0</v>
      </c>
      <c r="BF357" s="162">
        <f t="shared" si="76"/>
        <v>0</v>
      </c>
      <c r="BG357" s="162">
        <f t="shared" si="77"/>
        <v>0</v>
      </c>
      <c r="BH357" s="162">
        <f t="shared" si="78"/>
        <v>0</v>
      </c>
      <c r="BI357" s="162">
        <f t="shared" si="79"/>
        <v>0</v>
      </c>
      <c r="BJ357" s="14" t="s">
        <v>83</v>
      </c>
      <c r="BK357" s="162">
        <f t="shared" si="80"/>
        <v>0</v>
      </c>
      <c r="BL357" s="14" t="s">
        <v>207</v>
      </c>
      <c r="BM357" s="161" t="s">
        <v>1490</v>
      </c>
    </row>
    <row r="358" spans="1:65" s="2" customFormat="1" ht="37.700000000000003" customHeight="1">
      <c r="A358" s="26"/>
      <c r="B358" s="149"/>
      <c r="C358" s="163" t="s">
        <v>1491</v>
      </c>
      <c r="D358" s="163" t="s">
        <v>194</v>
      </c>
      <c r="E358" s="164" t="s">
        <v>1492</v>
      </c>
      <c r="F358" s="165" t="s">
        <v>1894</v>
      </c>
      <c r="G358" s="166" t="s">
        <v>264</v>
      </c>
      <c r="H358" s="167">
        <v>3</v>
      </c>
      <c r="I358" s="168"/>
      <c r="J358" s="168"/>
      <c r="K358" s="169"/>
      <c r="L358" s="170"/>
      <c r="M358" s="171" t="s">
        <v>1</v>
      </c>
      <c r="N358" s="172" t="s">
        <v>37</v>
      </c>
      <c r="O358" s="159">
        <v>0</v>
      </c>
      <c r="P358" s="159">
        <f t="shared" si="72"/>
        <v>0</v>
      </c>
      <c r="Q358" s="159">
        <v>2.9940000000000001E-2</v>
      </c>
      <c r="R358" s="159">
        <f t="shared" si="73"/>
        <v>8.9820000000000011E-2</v>
      </c>
      <c r="S358" s="159">
        <v>0</v>
      </c>
      <c r="T358" s="160">
        <f t="shared" si="74"/>
        <v>0</v>
      </c>
      <c r="U358" s="26"/>
      <c r="V358" s="26"/>
      <c r="W358" s="26"/>
      <c r="X358" s="26"/>
      <c r="Y358" s="26"/>
      <c r="Z358" s="26"/>
      <c r="AA358" s="26"/>
      <c r="AB358" s="26"/>
      <c r="AC358" s="26"/>
      <c r="AD358" s="26"/>
      <c r="AE358" s="26"/>
      <c r="AR358" s="161" t="s">
        <v>274</v>
      </c>
      <c r="AT358" s="161" t="s">
        <v>194</v>
      </c>
      <c r="AU358" s="161" t="s">
        <v>83</v>
      </c>
      <c r="AY358" s="14" t="s">
        <v>144</v>
      </c>
      <c r="BE358" s="162">
        <f t="shared" si="75"/>
        <v>0</v>
      </c>
      <c r="BF358" s="162">
        <f t="shared" si="76"/>
        <v>0</v>
      </c>
      <c r="BG358" s="162">
        <f t="shared" si="77"/>
        <v>0</v>
      </c>
      <c r="BH358" s="162">
        <f t="shared" si="78"/>
        <v>0</v>
      </c>
      <c r="BI358" s="162">
        <f t="shared" si="79"/>
        <v>0</v>
      </c>
      <c r="BJ358" s="14" t="s">
        <v>83</v>
      </c>
      <c r="BK358" s="162">
        <f t="shared" si="80"/>
        <v>0</v>
      </c>
      <c r="BL358" s="14" t="s">
        <v>207</v>
      </c>
      <c r="BM358" s="161" t="s">
        <v>1493</v>
      </c>
    </row>
    <row r="359" spans="1:65" s="2" customFormat="1" ht="37.700000000000003" customHeight="1">
      <c r="A359" s="26"/>
      <c r="B359" s="149"/>
      <c r="C359" s="163" t="s">
        <v>977</v>
      </c>
      <c r="D359" s="163" t="s">
        <v>194</v>
      </c>
      <c r="E359" s="164" t="s">
        <v>1494</v>
      </c>
      <c r="F359" s="165" t="s">
        <v>1895</v>
      </c>
      <c r="G359" s="166" t="s">
        <v>264</v>
      </c>
      <c r="H359" s="167">
        <v>44</v>
      </c>
      <c r="I359" s="168"/>
      <c r="J359" s="168"/>
      <c r="K359" s="169"/>
      <c r="L359" s="170"/>
      <c r="M359" s="171" t="s">
        <v>1</v>
      </c>
      <c r="N359" s="172" t="s">
        <v>37</v>
      </c>
      <c r="O359" s="159">
        <v>0</v>
      </c>
      <c r="P359" s="159">
        <f t="shared" si="72"/>
        <v>0</v>
      </c>
      <c r="Q359" s="159">
        <v>3.2660000000000002E-2</v>
      </c>
      <c r="R359" s="159">
        <f t="shared" si="73"/>
        <v>1.4370400000000001</v>
      </c>
      <c r="S359" s="159">
        <v>0</v>
      </c>
      <c r="T359" s="160">
        <f t="shared" si="74"/>
        <v>0</v>
      </c>
      <c r="U359" s="26"/>
      <c r="V359" s="26"/>
      <c r="W359" s="26"/>
      <c r="X359" s="26"/>
      <c r="Y359" s="26"/>
      <c r="Z359" s="26"/>
      <c r="AA359" s="26"/>
      <c r="AB359" s="26"/>
      <c r="AC359" s="26"/>
      <c r="AD359" s="26"/>
      <c r="AE359" s="26"/>
      <c r="AR359" s="161" t="s">
        <v>274</v>
      </c>
      <c r="AT359" s="161" t="s">
        <v>194</v>
      </c>
      <c r="AU359" s="161" t="s">
        <v>83</v>
      </c>
      <c r="AY359" s="14" t="s">
        <v>144</v>
      </c>
      <c r="BE359" s="162">
        <f t="shared" si="75"/>
        <v>0</v>
      </c>
      <c r="BF359" s="162">
        <f t="shared" si="76"/>
        <v>0</v>
      </c>
      <c r="BG359" s="162">
        <f t="shared" si="77"/>
        <v>0</v>
      </c>
      <c r="BH359" s="162">
        <f t="shared" si="78"/>
        <v>0</v>
      </c>
      <c r="BI359" s="162">
        <f t="shared" si="79"/>
        <v>0</v>
      </c>
      <c r="BJ359" s="14" t="s">
        <v>83</v>
      </c>
      <c r="BK359" s="162">
        <f t="shared" si="80"/>
        <v>0</v>
      </c>
      <c r="BL359" s="14" t="s">
        <v>207</v>
      </c>
      <c r="BM359" s="161" t="s">
        <v>1495</v>
      </c>
    </row>
    <row r="360" spans="1:65" s="2" customFormat="1" ht="37.700000000000003" customHeight="1">
      <c r="A360" s="26"/>
      <c r="B360" s="149"/>
      <c r="C360" s="163" t="s">
        <v>1496</v>
      </c>
      <c r="D360" s="163" t="s">
        <v>194</v>
      </c>
      <c r="E360" s="164" t="s">
        <v>1497</v>
      </c>
      <c r="F360" s="165" t="s">
        <v>1896</v>
      </c>
      <c r="G360" s="166" t="s">
        <v>264</v>
      </c>
      <c r="H360" s="167">
        <v>5</v>
      </c>
      <c r="I360" s="168"/>
      <c r="J360" s="168"/>
      <c r="K360" s="169"/>
      <c r="L360" s="170"/>
      <c r="M360" s="171" t="s">
        <v>1</v>
      </c>
      <c r="N360" s="172" t="s">
        <v>37</v>
      </c>
      <c r="O360" s="159">
        <v>0</v>
      </c>
      <c r="P360" s="159">
        <f t="shared" si="72"/>
        <v>0</v>
      </c>
      <c r="Q360" s="159">
        <v>2.5229999999999999E-2</v>
      </c>
      <c r="R360" s="159">
        <f t="shared" si="73"/>
        <v>0.12614999999999998</v>
      </c>
      <c r="S360" s="159">
        <v>0</v>
      </c>
      <c r="T360" s="160">
        <f t="shared" si="74"/>
        <v>0</v>
      </c>
      <c r="U360" s="26"/>
      <c r="V360" s="26"/>
      <c r="W360" s="26"/>
      <c r="X360" s="26"/>
      <c r="Y360" s="26"/>
      <c r="Z360" s="26"/>
      <c r="AA360" s="26"/>
      <c r="AB360" s="26"/>
      <c r="AC360" s="26"/>
      <c r="AD360" s="26"/>
      <c r="AE360" s="26"/>
      <c r="AR360" s="161" t="s">
        <v>274</v>
      </c>
      <c r="AT360" s="161" t="s">
        <v>194</v>
      </c>
      <c r="AU360" s="161" t="s">
        <v>83</v>
      </c>
      <c r="AY360" s="14" t="s">
        <v>144</v>
      </c>
      <c r="BE360" s="162">
        <f t="shared" si="75"/>
        <v>0</v>
      </c>
      <c r="BF360" s="162">
        <f t="shared" si="76"/>
        <v>0</v>
      </c>
      <c r="BG360" s="162">
        <f t="shared" si="77"/>
        <v>0</v>
      </c>
      <c r="BH360" s="162">
        <f t="shared" si="78"/>
        <v>0</v>
      </c>
      <c r="BI360" s="162">
        <f t="shared" si="79"/>
        <v>0</v>
      </c>
      <c r="BJ360" s="14" t="s">
        <v>83</v>
      </c>
      <c r="BK360" s="162">
        <f t="shared" si="80"/>
        <v>0</v>
      </c>
      <c r="BL360" s="14" t="s">
        <v>207</v>
      </c>
      <c r="BM360" s="161" t="s">
        <v>1498</v>
      </c>
    </row>
    <row r="361" spans="1:65" s="2" customFormat="1" ht="37.700000000000003" customHeight="1">
      <c r="A361" s="26"/>
      <c r="B361" s="149"/>
      <c r="C361" s="163" t="s">
        <v>1164</v>
      </c>
      <c r="D361" s="163" t="s">
        <v>194</v>
      </c>
      <c r="E361" s="164" t="s">
        <v>1499</v>
      </c>
      <c r="F361" s="165" t="s">
        <v>1897</v>
      </c>
      <c r="G361" s="166" t="s">
        <v>264</v>
      </c>
      <c r="H361" s="167">
        <v>1</v>
      </c>
      <c r="I361" s="168"/>
      <c r="J361" s="168"/>
      <c r="K361" s="169"/>
      <c r="L361" s="170"/>
      <c r="M361" s="171" t="s">
        <v>1</v>
      </c>
      <c r="N361" s="172" t="s">
        <v>37</v>
      </c>
      <c r="O361" s="159">
        <v>0</v>
      </c>
      <c r="P361" s="159">
        <f t="shared" si="72"/>
        <v>0</v>
      </c>
      <c r="Q361" s="159">
        <v>2.8379999999999999E-2</v>
      </c>
      <c r="R361" s="159">
        <f t="shared" si="73"/>
        <v>2.8379999999999999E-2</v>
      </c>
      <c r="S361" s="159">
        <v>0</v>
      </c>
      <c r="T361" s="160">
        <f t="shared" si="74"/>
        <v>0</v>
      </c>
      <c r="U361" s="26"/>
      <c r="V361" s="26"/>
      <c r="W361" s="26"/>
      <c r="X361" s="26"/>
      <c r="Y361" s="26"/>
      <c r="Z361" s="26"/>
      <c r="AA361" s="26"/>
      <c r="AB361" s="26"/>
      <c r="AC361" s="26"/>
      <c r="AD361" s="26"/>
      <c r="AE361" s="26"/>
      <c r="AR361" s="161" t="s">
        <v>274</v>
      </c>
      <c r="AT361" s="161" t="s">
        <v>194</v>
      </c>
      <c r="AU361" s="161" t="s">
        <v>83</v>
      </c>
      <c r="AY361" s="14" t="s">
        <v>144</v>
      </c>
      <c r="BE361" s="162">
        <f t="shared" si="75"/>
        <v>0</v>
      </c>
      <c r="BF361" s="162">
        <f t="shared" si="76"/>
        <v>0</v>
      </c>
      <c r="BG361" s="162">
        <f t="shared" si="77"/>
        <v>0</v>
      </c>
      <c r="BH361" s="162">
        <f t="shared" si="78"/>
        <v>0</v>
      </c>
      <c r="BI361" s="162">
        <f t="shared" si="79"/>
        <v>0</v>
      </c>
      <c r="BJ361" s="14" t="s">
        <v>83</v>
      </c>
      <c r="BK361" s="162">
        <f t="shared" si="80"/>
        <v>0</v>
      </c>
      <c r="BL361" s="14" t="s">
        <v>207</v>
      </c>
      <c r="BM361" s="161" t="s">
        <v>1500</v>
      </c>
    </row>
    <row r="362" spans="1:65" s="2" customFormat="1" ht="37.700000000000003" customHeight="1">
      <c r="A362" s="26"/>
      <c r="B362" s="149"/>
      <c r="C362" s="163" t="s">
        <v>1501</v>
      </c>
      <c r="D362" s="163" t="s">
        <v>194</v>
      </c>
      <c r="E362" s="164" t="s">
        <v>1502</v>
      </c>
      <c r="F362" s="165" t="s">
        <v>1898</v>
      </c>
      <c r="G362" s="166" t="s">
        <v>264</v>
      </c>
      <c r="H362" s="167">
        <v>46</v>
      </c>
      <c r="I362" s="168"/>
      <c r="J362" s="168"/>
      <c r="K362" s="169"/>
      <c r="L362" s="170"/>
      <c r="M362" s="171" t="s">
        <v>1</v>
      </c>
      <c r="N362" s="172" t="s">
        <v>37</v>
      </c>
      <c r="O362" s="159">
        <v>0</v>
      </c>
      <c r="P362" s="159">
        <f t="shared" si="72"/>
        <v>0</v>
      </c>
      <c r="Q362" s="159">
        <v>3.1539999999999999E-2</v>
      </c>
      <c r="R362" s="159">
        <f t="shared" si="73"/>
        <v>1.4508399999999999</v>
      </c>
      <c r="S362" s="159">
        <v>0</v>
      </c>
      <c r="T362" s="160">
        <f t="shared" si="74"/>
        <v>0</v>
      </c>
      <c r="U362" s="26"/>
      <c r="V362" s="26"/>
      <c r="W362" s="26"/>
      <c r="X362" s="26"/>
      <c r="Y362" s="26"/>
      <c r="Z362" s="26"/>
      <c r="AA362" s="26"/>
      <c r="AB362" s="26"/>
      <c r="AC362" s="26"/>
      <c r="AD362" s="26"/>
      <c r="AE362" s="26"/>
      <c r="AR362" s="161" t="s">
        <v>274</v>
      </c>
      <c r="AT362" s="161" t="s">
        <v>194</v>
      </c>
      <c r="AU362" s="161" t="s">
        <v>83</v>
      </c>
      <c r="AY362" s="14" t="s">
        <v>144</v>
      </c>
      <c r="BE362" s="162">
        <f t="shared" si="75"/>
        <v>0</v>
      </c>
      <c r="BF362" s="162">
        <f t="shared" si="76"/>
        <v>0</v>
      </c>
      <c r="BG362" s="162">
        <f t="shared" si="77"/>
        <v>0</v>
      </c>
      <c r="BH362" s="162">
        <f t="shared" si="78"/>
        <v>0</v>
      </c>
      <c r="BI362" s="162">
        <f t="shared" si="79"/>
        <v>0</v>
      </c>
      <c r="BJ362" s="14" t="s">
        <v>83</v>
      </c>
      <c r="BK362" s="162">
        <f t="shared" si="80"/>
        <v>0</v>
      </c>
      <c r="BL362" s="14" t="s">
        <v>207</v>
      </c>
      <c r="BM362" s="161" t="s">
        <v>1503</v>
      </c>
    </row>
    <row r="363" spans="1:65" s="2" customFormat="1" ht="37.700000000000003" customHeight="1">
      <c r="A363" s="26"/>
      <c r="B363" s="149"/>
      <c r="C363" s="163" t="s">
        <v>1167</v>
      </c>
      <c r="D363" s="163" t="s">
        <v>194</v>
      </c>
      <c r="E363" s="164" t="s">
        <v>1504</v>
      </c>
      <c r="F363" s="165" t="s">
        <v>1899</v>
      </c>
      <c r="G363" s="166" t="s">
        <v>264</v>
      </c>
      <c r="H363" s="167">
        <v>2</v>
      </c>
      <c r="I363" s="168"/>
      <c r="J363" s="168"/>
      <c r="K363" s="169"/>
      <c r="L363" s="170"/>
      <c r="M363" s="171" t="s">
        <v>1</v>
      </c>
      <c r="N363" s="172" t="s">
        <v>37</v>
      </c>
      <c r="O363" s="159">
        <v>0</v>
      </c>
      <c r="P363" s="159">
        <f t="shared" si="72"/>
        <v>0</v>
      </c>
      <c r="Q363" s="159">
        <v>3.4689999999999999E-2</v>
      </c>
      <c r="R363" s="159">
        <f t="shared" si="73"/>
        <v>6.9379999999999997E-2</v>
      </c>
      <c r="S363" s="159">
        <v>0</v>
      </c>
      <c r="T363" s="160">
        <f t="shared" si="74"/>
        <v>0</v>
      </c>
      <c r="U363" s="26"/>
      <c r="V363" s="26"/>
      <c r="W363" s="26"/>
      <c r="X363" s="26"/>
      <c r="Y363" s="26"/>
      <c r="Z363" s="26"/>
      <c r="AA363" s="26"/>
      <c r="AB363" s="26"/>
      <c r="AC363" s="26"/>
      <c r="AD363" s="26"/>
      <c r="AE363" s="26"/>
      <c r="AR363" s="161" t="s">
        <v>274</v>
      </c>
      <c r="AT363" s="161" t="s">
        <v>194</v>
      </c>
      <c r="AU363" s="161" t="s">
        <v>83</v>
      </c>
      <c r="AY363" s="14" t="s">
        <v>144</v>
      </c>
      <c r="BE363" s="162">
        <f t="shared" si="75"/>
        <v>0</v>
      </c>
      <c r="BF363" s="162">
        <f t="shared" si="76"/>
        <v>0</v>
      </c>
      <c r="BG363" s="162">
        <f t="shared" si="77"/>
        <v>0</v>
      </c>
      <c r="BH363" s="162">
        <f t="shared" si="78"/>
        <v>0</v>
      </c>
      <c r="BI363" s="162">
        <f t="shared" si="79"/>
        <v>0</v>
      </c>
      <c r="BJ363" s="14" t="s">
        <v>83</v>
      </c>
      <c r="BK363" s="162">
        <f t="shared" si="80"/>
        <v>0</v>
      </c>
      <c r="BL363" s="14" t="s">
        <v>207</v>
      </c>
      <c r="BM363" s="161" t="s">
        <v>1505</v>
      </c>
    </row>
    <row r="364" spans="1:65" s="2" customFormat="1" ht="37.700000000000003" customHeight="1">
      <c r="A364" s="26"/>
      <c r="B364" s="149"/>
      <c r="C364" s="163" t="s">
        <v>1506</v>
      </c>
      <c r="D364" s="163" t="s">
        <v>194</v>
      </c>
      <c r="E364" s="164" t="s">
        <v>1507</v>
      </c>
      <c r="F364" s="165" t="s">
        <v>1900</v>
      </c>
      <c r="G364" s="166" t="s">
        <v>264</v>
      </c>
      <c r="H364" s="167">
        <v>36</v>
      </c>
      <c r="I364" s="168"/>
      <c r="J364" s="168"/>
      <c r="K364" s="169"/>
      <c r="L364" s="170"/>
      <c r="M364" s="171" t="s">
        <v>1</v>
      </c>
      <c r="N364" s="172" t="s">
        <v>37</v>
      </c>
      <c r="O364" s="159">
        <v>0</v>
      </c>
      <c r="P364" s="159">
        <f t="shared" si="72"/>
        <v>0</v>
      </c>
      <c r="Q364" s="159">
        <v>3.7839999999999999E-2</v>
      </c>
      <c r="R364" s="159">
        <f t="shared" si="73"/>
        <v>1.3622399999999999</v>
      </c>
      <c r="S364" s="159">
        <v>0</v>
      </c>
      <c r="T364" s="160">
        <f t="shared" si="74"/>
        <v>0</v>
      </c>
      <c r="U364" s="26"/>
      <c r="V364" s="26"/>
      <c r="W364" s="26"/>
      <c r="X364" s="26"/>
      <c r="Y364" s="26"/>
      <c r="Z364" s="26"/>
      <c r="AA364" s="26"/>
      <c r="AB364" s="26"/>
      <c r="AC364" s="26"/>
      <c r="AD364" s="26"/>
      <c r="AE364" s="26"/>
      <c r="AR364" s="161" t="s">
        <v>274</v>
      </c>
      <c r="AT364" s="161" t="s">
        <v>194</v>
      </c>
      <c r="AU364" s="161" t="s">
        <v>83</v>
      </c>
      <c r="AY364" s="14" t="s">
        <v>144</v>
      </c>
      <c r="BE364" s="162">
        <f t="shared" si="75"/>
        <v>0</v>
      </c>
      <c r="BF364" s="162">
        <f t="shared" si="76"/>
        <v>0</v>
      </c>
      <c r="BG364" s="162">
        <f t="shared" si="77"/>
        <v>0</v>
      </c>
      <c r="BH364" s="162">
        <f t="shared" si="78"/>
        <v>0</v>
      </c>
      <c r="BI364" s="162">
        <f t="shared" si="79"/>
        <v>0</v>
      </c>
      <c r="BJ364" s="14" t="s">
        <v>83</v>
      </c>
      <c r="BK364" s="162">
        <f t="shared" si="80"/>
        <v>0</v>
      </c>
      <c r="BL364" s="14" t="s">
        <v>207</v>
      </c>
      <c r="BM364" s="161" t="s">
        <v>1508</v>
      </c>
    </row>
    <row r="365" spans="1:65" s="2" customFormat="1" ht="37.700000000000003" customHeight="1">
      <c r="A365" s="26"/>
      <c r="B365" s="149"/>
      <c r="C365" s="163" t="s">
        <v>1170</v>
      </c>
      <c r="D365" s="163" t="s">
        <v>194</v>
      </c>
      <c r="E365" s="164" t="s">
        <v>1509</v>
      </c>
      <c r="F365" s="165" t="s">
        <v>1901</v>
      </c>
      <c r="G365" s="166" t="s">
        <v>264</v>
      </c>
      <c r="H365" s="167">
        <v>7</v>
      </c>
      <c r="I365" s="168"/>
      <c r="J365" s="168"/>
      <c r="K365" s="169"/>
      <c r="L365" s="170"/>
      <c r="M365" s="171" t="s">
        <v>1</v>
      </c>
      <c r="N365" s="172" t="s">
        <v>37</v>
      </c>
      <c r="O365" s="159">
        <v>0</v>
      </c>
      <c r="P365" s="159">
        <f t="shared" si="72"/>
        <v>0</v>
      </c>
      <c r="Q365" s="159">
        <v>4.4150000000000002E-2</v>
      </c>
      <c r="R365" s="159">
        <f t="shared" si="73"/>
        <v>0.30904999999999999</v>
      </c>
      <c r="S365" s="159">
        <v>0</v>
      </c>
      <c r="T365" s="160">
        <f t="shared" si="74"/>
        <v>0</v>
      </c>
      <c r="U365" s="26"/>
      <c r="V365" s="26"/>
      <c r="W365" s="26"/>
      <c r="X365" s="26"/>
      <c r="Y365" s="26"/>
      <c r="Z365" s="26"/>
      <c r="AA365" s="26"/>
      <c r="AB365" s="26"/>
      <c r="AC365" s="26"/>
      <c r="AD365" s="26"/>
      <c r="AE365" s="26"/>
      <c r="AR365" s="161" t="s">
        <v>274</v>
      </c>
      <c r="AT365" s="161" t="s">
        <v>194</v>
      </c>
      <c r="AU365" s="161" t="s">
        <v>83</v>
      </c>
      <c r="AY365" s="14" t="s">
        <v>144</v>
      </c>
      <c r="BE365" s="162">
        <f t="shared" si="75"/>
        <v>0</v>
      </c>
      <c r="BF365" s="162">
        <f t="shared" si="76"/>
        <v>0</v>
      </c>
      <c r="BG365" s="162">
        <f t="shared" si="77"/>
        <v>0</v>
      </c>
      <c r="BH365" s="162">
        <f t="shared" si="78"/>
        <v>0</v>
      </c>
      <c r="BI365" s="162">
        <f t="shared" si="79"/>
        <v>0</v>
      </c>
      <c r="BJ365" s="14" t="s">
        <v>83</v>
      </c>
      <c r="BK365" s="162">
        <f t="shared" si="80"/>
        <v>0</v>
      </c>
      <c r="BL365" s="14" t="s">
        <v>207</v>
      </c>
      <c r="BM365" s="161" t="s">
        <v>1510</v>
      </c>
    </row>
    <row r="366" spans="1:65" s="2" customFormat="1" ht="37.700000000000003" customHeight="1">
      <c r="A366" s="26"/>
      <c r="B366" s="149"/>
      <c r="C366" s="163" t="s">
        <v>1511</v>
      </c>
      <c r="D366" s="163" t="s">
        <v>194</v>
      </c>
      <c r="E366" s="164" t="s">
        <v>1512</v>
      </c>
      <c r="F366" s="165" t="s">
        <v>1902</v>
      </c>
      <c r="G366" s="166" t="s">
        <v>264</v>
      </c>
      <c r="H366" s="167">
        <v>3</v>
      </c>
      <c r="I366" s="168"/>
      <c r="J366" s="168"/>
      <c r="K366" s="169"/>
      <c r="L366" s="170"/>
      <c r="M366" s="171" t="s">
        <v>1</v>
      </c>
      <c r="N366" s="172" t="s">
        <v>37</v>
      </c>
      <c r="O366" s="159">
        <v>0</v>
      </c>
      <c r="P366" s="159">
        <f t="shared" si="72"/>
        <v>0</v>
      </c>
      <c r="Q366" s="159">
        <v>3.9419999999999997E-2</v>
      </c>
      <c r="R366" s="159">
        <f t="shared" si="73"/>
        <v>0.11825999999999999</v>
      </c>
      <c r="S366" s="159">
        <v>0</v>
      </c>
      <c r="T366" s="160">
        <f t="shared" si="74"/>
        <v>0</v>
      </c>
      <c r="U366" s="26"/>
      <c r="V366" s="26"/>
      <c r="W366" s="26"/>
      <c r="X366" s="26"/>
      <c r="Y366" s="26"/>
      <c r="Z366" s="26"/>
      <c r="AA366" s="26"/>
      <c r="AB366" s="26"/>
      <c r="AC366" s="26"/>
      <c r="AD366" s="26"/>
      <c r="AE366" s="26"/>
      <c r="AR366" s="161" t="s">
        <v>274</v>
      </c>
      <c r="AT366" s="161" t="s">
        <v>194</v>
      </c>
      <c r="AU366" s="161" t="s">
        <v>83</v>
      </c>
      <c r="AY366" s="14" t="s">
        <v>144</v>
      </c>
      <c r="BE366" s="162">
        <f t="shared" si="75"/>
        <v>0</v>
      </c>
      <c r="BF366" s="162">
        <f t="shared" si="76"/>
        <v>0</v>
      </c>
      <c r="BG366" s="162">
        <f t="shared" si="77"/>
        <v>0</v>
      </c>
      <c r="BH366" s="162">
        <f t="shared" si="78"/>
        <v>0</v>
      </c>
      <c r="BI366" s="162">
        <f t="shared" si="79"/>
        <v>0</v>
      </c>
      <c r="BJ366" s="14" t="s">
        <v>83</v>
      </c>
      <c r="BK366" s="162">
        <f t="shared" si="80"/>
        <v>0</v>
      </c>
      <c r="BL366" s="14" t="s">
        <v>207</v>
      </c>
      <c r="BM366" s="161" t="s">
        <v>1513</v>
      </c>
    </row>
    <row r="367" spans="1:65" s="2" customFormat="1" ht="37.700000000000003" customHeight="1">
      <c r="A367" s="26"/>
      <c r="B367" s="149"/>
      <c r="C367" s="163" t="s">
        <v>1173</v>
      </c>
      <c r="D367" s="163" t="s">
        <v>194</v>
      </c>
      <c r="E367" s="164" t="s">
        <v>1514</v>
      </c>
      <c r="F367" s="165" t="s">
        <v>1903</v>
      </c>
      <c r="G367" s="166" t="s">
        <v>264</v>
      </c>
      <c r="H367" s="167">
        <v>2</v>
      </c>
      <c r="I367" s="168"/>
      <c r="J367" s="168"/>
      <c r="K367" s="169"/>
      <c r="L367" s="170"/>
      <c r="M367" s="171" t="s">
        <v>1</v>
      </c>
      <c r="N367" s="172" t="s">
        <v>37</v>
      </c>
      <c r="O367" s="159">
        <v>0</v>
      </c>
      <c r="P367" s="159">
        <f t="shared" si="72"/>
        <v>0</v>
      </c>
      <c r="Q367" s="159">
        <v>4.9270000000000001E-2</v>
      </c>
      <c r="R367" s="159">
        <f t="shared" si="73"/>
        <v>9.8540000000000003E-2</v>
      </c>
      <c r="S367" s="159">
        <v>0</v>
      </c>
      <c r="T367" s="160">
        <f t="shared" si="74"/>
        <v>0</v>
      </c>
      <c r="U367" s="26"/>
      <c r="V367" s="26"/>
      <c r="W367" s="26"/>
      <c r="X367" s="26"/>
      <c r="Y367" s="26"/>
      <c r="Z367" s="26"/>
      <c r="AA367" s="26"/>
      <c r="AB367" s="26"/>
      <c r="AC367" s="26"/>
      <c r="AD367" s="26"/>
      <c r="AE367" s="26"/>
      <c r="AR367" s="161" t="s">
        <v>274</v>
      </c>
      <c r="AT367" s="161" t="s">
        <v>194</v>
      </c>
      <c r="AU367" s="161" t="s">
        <v>83</v>
      </c>
      <c r="AY367" s="14" t="s">
        <v>144</v>
      </c>
      <c r="BE367" s="162">
        <f t="shared" si="75"/>
        <v>0</v>
      </c>
      <c r="BF367" s="162">
        <f t="shared" si="76"/>
        <v>0</v>
      </c>
      <c r="BG367" s="162">
        <f t="shared" si="77"/>
        <v>0</v>
      </c>
      <c r="BH367" s="162">
        <f t="shared" si="78"/>
        <v>0</v>
      </c>
      <c r="BI367" s="162">
        <f t="shared" si="79"/>
        <v>0</v>
      </c>
      <c r="BJ367" s="14" t="s">
        <v>83</v>
      </c>
      <c r="BK367" s="162">
        <f t="shared" si="80"/>
        <v>0</v>
      </c>
      <c r="BL367" s="14" t="s">
        <v>207</v>
      </c>
      <c r="BM367" s="161" t="s">
        <v>1515</v>
      </c>
    </row>
    <row r="368" spans="1:65" s="2" customFormat="1" ht="37.700000000000003" customHeight="1">
      <c r="A368" s="26"/>
      <c r="B368" s="149"/>
      <c r="C368" s="163" t="s">
        <v>1516</v>
      </c>
      <c r="D368" s="163" t="s">
        <v>194</v>
      </c>
      <c r="E368" s="164" t="s">
        <v>1517</v>
      </c>
      <c r="F368" s="165" t="s">
        <v>1904</v>
      </c>
      <c r="G368" s="166" t="s">
        <v>264</v>
      </c>
      <c r="H368" s="167">
        <v>2</v>
      </c>
      <c r="I368" s="168"/>
      <c r="J368" s="168"/>
      <c r="K368" s="169"/>
      <c r="L368" s="170"/>
      <c r="M368" s="171" t="s">
        <v>1</v>
      </c>
      <c r="N368" s="172" t="s">
        <v>37</v>
      </c>
      <c r="O368" s="159">
        <v>0</v>
      </c>
      <c r="P368" s="159">
        <f t="shared" si="72"/>
        <v>0</v>
      </c>
      <c r="Q368" s="159">
        <v>5.9130000000000002E-2</v>
      </c>
      <c r="R368" s="159">
        <f t="shared" si="73"/>
        <v>0.11826</v>
      </c>
      <c r="S368" s="159">
        <v>0</v>
      </c>
      <c r="T368" s="160">
        <f t="shared" si="74"/>
        <v>0</v>
      </c>
      <c r="U368" s="26"/>
      <c r="V368" s="26"/>
      <c r="W368" s="26"/>
      <c r="X368" s="26"/>
      <c r="Y368" s="26"/>
      <c r="Z368" s="26"/>
      <c r="AA368" s="26"/>
      <c r="AB368" s="26"/>
      <c r="AC368" s="26"/>
      <c r="AD368" s="26"/>
      <c r="AE368" s="26"/>
      <c r="AR368" s="161" t="s">
        <v>274</v>
      </c>
      <c r="AT368" s="161" t="s">
        <v>194</v>
      </c>
      <c r="AU368" s="161" t="s">
        <v>83</v>
      </c>
      <c r="AY368" s="14" t="s">
        <v>144</v>
      </c>
      <c r="BE368" s="162">
        <f t="shared" si="75"/>
        <v>0</v>
      </c>
      <c r="BF368" s="162">
        <f t="shared" si="76"/>
        <v>0</v>
      </c>
      <c r="BG368" s="162">
        <f t="shared" si="77"/>
        <v>0</v>
      </c>
      <c r="BH368" s="162">
        <f t="shared" si="78"/>
        <v>0</v>
      </c>
      <c r="BI368" s="162">
        <f t="shared" si="79"/>
        <v>0</v>
      </c>
      <c r="BJ368" s="14" t="s">
        <v>83</v>
      </c>
      <c r="BK368" s="162">
        <f t="shared" si="80"/>
        <v>0</v>
      </c>
      <c r="BL368" s="14" t="s">
        <v>207</v>
      </c>
      <c r="BM368" s="161" t="s">
        <v>1518</v>
      </c>
    </row>
    <row r="369" spans="1:65" s="2" customFormat="1" ht="37.700000000000003" customHeight="1">
      <c r="A369" s="26"/>
      <c r="B369" s="149"/>
      <c r="C369" s="163" t="s">
        <v>1176</v>
      </c>
      <c r="D369" s="163" t="s">
        <v>194</v>
      </c>
      <c r="E369" s="164" t="s">
        <v>1519</v>
      </c>
      <c r="F369" s="165" t="s">
        <v>1905</v>
      </c>
      <c r="G369" s="166" t="s">
        <v>264</v>
      </c>
      <c r="H369" s="167">
        <v>5</v>
      </c>
      <c r="I369" s="168"/>
      <c r="J369" s="168"/>
      <c r="K369" s="169"/>
      <c r="L369" s="170"/>
      <c r="M369" s="171" t="s">
        <v>1</v>
      </c>
      <c r="N369" s="172" t="s">
        <v>37</v>
      </c>
      <c r="O369" s="159">
        <v>0</v>
      </c>
      <c r="P369" s="159">
        <f t="shared" si="72"/>
        <v>0</v>
      </c>
      <c r="Q369" s="159">
        <v>4.2880000000000001E-2</v>
      </c>
      <c r="R369" s="159">
        <f t="shared" si="73"/>
        <v>0.21440000000000001</v>
      </c>
      <c r="S369" s="159">
        <v>0</v>
      </c>
      <c r="T369" s="160">
        <f t="shared" si="74"/>
        <v>0</v>
      </c>
      <c r="U369" s="26"/>
      <c r="V369" s="26"/>
      <c r="W369" s="26"/>
      <c r="X369" s="26"/>
      <c r="Y369" s="26"/>
      <c r="Z369" s="26"/>
      <c r="AA369" s="26"/>
      <c r="AB369" s="26"/>
      <c r="AC369" s="26"/>
      <c r="AD369" s="26"/>
      <c r="AE369" s="26"/>
      <c r="AR369" s="161" t="s">
        <v>274</v>
      </c>
      <c r="AT369" s="161" t="s">
        <v>194</v>
      </c>
      <c r="AU369" s="161" t="s">
        <v>83</v>
      </c>
      <c r="AY369" s="14" t="s">
        <v>144</v>
      </c>
      <c r="BE369" s="162">
        <f t="shared" si="75"/>
        <v>0</v>
      </c>
      <c r="BF369" s="162">
        <f t="shared" si="76"/>
        <v>0</v>
      </c>
      <c r="BG369" s="162">
        <f t="shared" si="77"/>
        <v>0</v>
      </c>
      <c r="BH369" s="162">
        <f t="shared" si="78"/>
        <v>0</v>
      </c>
      <c r="BI369" s="162">
        <f t="shared" si="79"/>
        <v>0</v>
      </c>
      <c r="BJ369" s="14" t="s">
        <v>83</v>
      </c>
      <c r="BK369" s="162">
        <f t="shared" si="80"/>
        <v>0</v>
      </c>
      <c r="BL369" s="14" t="s">
        <v>207</v>
      </c>
      <c r="BM369" s="161" t="s">
        <v>1520</v>
      </c>
    </row>
    <row r="370" spans="1:65" s="2" customFormat="1" ht="37.700000000000003" customHeight="1">
      <c r="A370" s="26"/>
      <c r="B370" s="149"/>
      <c r="C370" s="163" t="s">
        <v>1521</v>
      </c>
      <c r="D370" s="163" t="s">
        <v>194</v>
      </c>
      <c r="E370" s="164" t="s">
        <v>1522</v>
      </c>
      <c r="F370" s="165" t="s">
        <v>1906</v>
      </c>
      <c r="G370" s="166" t="s">
        <v>264</v>
      </c>
      <c r="H370" s="167">
        <v>19</v>
      </c>
      <c r="I370" s="168"/>
      <c r="J370" s="168"/>
      <c r="K370" s="169"/>
      <c r="L370" s="170"/>
      <c r="M370" s="171" t="s">
        <v>1</v>
      </c>
      <c r="N370" s="172" t="s">
        <v>37</v>
      </c>
      <c r="O370" s="159">
        <v>0</v>
      </c>
      <c r="P370" s="159">
        <f t="shared" si="72"/>
        <v>0</v>
      </c>
      <c r="Q370" s="159">
        <v>4.8239999999999998E-2</v>
      </c>
      <c r="R370" s="159">
        <f t="shared" si="73"/>
        <v>0.91655999999999993</v>
      </c>
      <c r="S370" s="159">
        <v>0</v>
      </c>
      <c r="T370" s="160">
        <f t="shared" si="74"/>
        <v>0</v>
      </c>
      <c r="U370" s="26"/>
      <c r="V370" s="26"/>
      <c r="W370" s="26"/>
      <c r="X370" s="26"/>
      <c r="Y370" s="26"/>
      <c r="Z370" s="26"/>
      <c r="AA370" s="26"/>
      <c r="AB370" s="26"/>
      <c r="AC370" s="26"/>
      <c r="AD370" s="26"/>
      <c r="AE370" s="26"/>
      <c r="AR370" s="161" t="s">
        <v>274</v>
      </c>
      <c r="AT370" s="161" t="s">
        <v>194</v>
      </c>
      <c r="AU370" s="161" t="s">
        <v>83</v>
      </c>
      <c r="AY370" s="14" t="s">
        <v>144</v>
      </c>
      <c r="BE370" s="162">
        <f t="shared" si="75"/>
        <v>0</v>
      </c>
      <c r="BF370" s="162">
        <f t="shared" si="76"/>
        <v>0</v>
      </c>
      <c r="BG370" s="162">
        <f t="shared" si="77"/>
        <v>0</v>
      </c>
      <c r="BH370" s="162">
        <f t="shared" si="78"/>
        <v>0</v>
      </c>
      <c r="BI370" s="162">
        <f t="shared" si="79"/>
        <v>0</v>
      </c>
      <c r="BJ370" s="14" t="s">
        <v>83</v>
      </c>
      <c r="BK370" s="162">
        <f t="shared" si="80"/>
        <v>0</v>
      </c>
      <c r="BL370" s="14" t="s">
        <v>207</v>
      </c>
      <c r="BM370" s="161" t="s">
        <v>1523</v>
      </c>
    </row>
    <row r="371" spans="1:65" s="2" customFormat="1" ht="37.700000000000003" customHeight="1">
      <c r="A371" s="26"/>
      <c r="B371" s="149"/>
      <c r="C371" s="163" t="s">
        <v>1179</v>
      </c>
      <c r="D371" s="163" t="s">
        <v>194</v>
      </c>
      <c r="E371" s="164" t="s">
        <v>1524</v>
      </c>
      <c r="F371" s="165" t="s">
        <v>1907</v>
      </c>
      <c r="G371" s="166" t="s">
        <v>264</v>
      </c>
      <c r="H371" s="167">
        <v>2</v>
      </c>
      <c r="I371" s="168"/>
      <c r="J371" s="168"/>
      <c r="K371" s="169"/>
      <c r="L371" s="170"/>
      <c r="M371" s="171" t="s">
        <v>1</v>
      </c>
      <c r="N371" s="172" t="s">
        <v>37</v>
      </c>
      <c r="O371" s="159">
        <v>0</v>
      </c>
      <c r="P371" s="159">
        <f t="shared" si="72"/>
        <v>0</v>
      </c>
      <c r="Q371" s="159">
        <v>4.6460000000000001E-2</v>
      </c>
      <c r="R371" s="159">
        <f t="shared" si="73"/>
        <v>9.2920000000000003E-2</v>
      </c>
      <c r="S371" s="159">
        <v>0</v>
      </c>
      <c r="T371" s="160">
        <f t="shared" si="74"/>
        <v>0</v>
      </c>
      <c r="U371" s="26"/>
      <c r="V371" s="26"/>
      <c r="W371" s="26"/>
      <c r="X371" s="26"/>
      <c r="Y371" s="26"/>
      <c r="Z371" s="26"/>
      <c r="AA371" s="26"/>
      <c r="AB371" s="26"/>
      <c r="AC371" s="26"/>
      <c r="AD371" s="26"/>
      <c r="AE371" s="26"/>
      <c r="AR371" s="161" t="s">
        <v>274</v>
      </c>
      <c r="AT371" s="161" t="s">
        <v>194</v>
      </c>
      <c r="AU371" s="161" t="s">
        <v>83</v>
      </c>
      <c r="AY371" s="14" t="s">
        <v>144</v>
      </c>
      <c r="BE371" s="162">
        <f t="shared" si="75"/>
        <v>0</v>
      </c>
      <c r="BF371" s="162">
        <f t="shared" si="76"/>
        <v>0</v>
      </c>
      <c r="BG371" s="162">
        <f t="shared" si="77"/>
        <v>0</v>
      </c>
      <c r="BH371" s="162">
        <f t="shared" si="78"/>
        <v>0</v>
      </c>
      <c r="BI371" s="162">
        <f t="shared" si="79"/>
        <v>0</v>
      </c>
      <c r="BJ371" s="14" t="s">
        <v>83</v>
      </c>
      <c r="BK371" s="162">
        <f t="shared" si="80"/>
        <v>0</v>
      </c>
      <c r="BL371" s="14" t="s">
        <v>207</v>
      </c>
      <c r="BM371" s="161" t="s">
        <v>1525</v>
      </c>
    </row>
    <row r="372" spans="1:65" s="2" customFormat="1" ht="37.700000000000003" customHeight="1">
      <c r="A372" s="26"/>
      <c r="B372" s="149"/>
      <c r="C372" s="163" t="s">
        <v>1526</v>
      </c>
      <c r="D372" s="163" t="s">
        <v>194</v>
      </c>
      <c r="E372" s="164" t="s">
        <v>1527</v>
      </c>
      <c r="F372" s="165" t="s">
        <v>1908</v>
      </c>
      <c r="G372" s="166" t="s">
        <v>264</v>
      </c>
      <c r="H372" s="167">
        <v>5</v>
      </c>
      <c r="I372" s="168"/>
      <c r="J372" s="168"/>
      <c r="K372" s="169"/>
      <c r="L372" s="170"/>
      <c r="M372" s="171" t="s">
        <v>1</v>
      </c>
      <c r="N372" s="172" t="s">
        <v>37</v>
      </c>
      <c r="O372" s="159">
        <v>0</v>
      </c>
      <c r="P372" s="159">
        <f t="shared" si="72"/>
        <v>0</v>
      </c>
      <c r="Q372" s="159">
        <v>5.5759999999999997E-2</v>
      </c>
      <c r="R372" s="159">
        <f t="shared" si="73"/>
        <v>0.27879999999999999</v>
      </c>
      <c r="S372" s="159">
        <v>0</v>
      </c>
      <c r="T372" s="160">
        <f t="shared" si="74"/>
        <v>0</v>
      </c>
      <c r="U372" s="26"/>
      <c r="V372" s="26"/>
      <c r="W372" s="26"/>
      <c r="X372" s="26"/>
      <c r="Y372" s="26"/>
      <c r="Z372" s="26"/>
      <c r="AA372" s="26"/>
      <c r="AB372" s="26"/>
      <c r="AC372" s="26"/>
      <c r="AD372" s="26"/>
      <c r="AE372" s="26"/>
      <c r="AR372" s="161" t="s">
        <v>274</v>
      </c>
      <c r="AT372" s="161" t="s">
        <v>194</v>
      </c>
      <c r="AU372" s="161" t="s">
        <v>83</v>
      </c>
      <c r="AY372" s="14" t="s">
        <v>144</v>
      </c>
      <c r="BE372" s="162">
        <f t="shared" si="75"/>
        <v>0</v>
      </c>
      <c r="BF372" s="162">
        <f t="shared" si="76"/>
        <v>0</v>
      </c>
      <c r="BG372" s="162">
        <f t="shared" si="77"/>
        <v>0</v>
      </c>
      <c r="BH372" s="162">
        <f t="shared" si="78"/>
        <v>0</v>
      </c>
      <c r="BI372" s="162">
        <f t="shared" si="79"/>
        <v>0</v>
      </c>
      <c r="BJ372" s="14" t="s">
        <v>83</v>
      </c>
      <c r="BK372" s="162">
        <f t="shared" si="80"/>
        <v>0</v>
      </c>
      <c r="BL372" s="14" t="s">
        <v>207</v>
      </c>
      <c r="BM372" s="161" t="s">
        <v>1528</v>
      </c>
    </row>
    <row r="373" spans="1:65" s="2" customFormat="1" ht="37.700000000000003" customHeight="1">
      <c r="A373" s="26"/>
      <c r="B373" s="149"/>
      <c r="C373" s="163" t="s">
        <v>1182</v>
      </c>
      <c r="D373" s="163" t="s">
        <v>194</v>
      </c>
      <c r="E373" s="164" t="s">
        <v>1529</v>
      </c>
      <c r="F373" s="165" t="s">
        <v>1909</v>
      </c>
      <c r="G373" s="166" t="s">
        <v>264</v>
      </c>
      <c r="H373" s="167">
        <v>1</v>
      </c>
      <c r="I373" s="168"/>
      <c r="J373" s="168"/>
      <c r="K373" s="169"/>
      <c r="L373" s="170"/>
      <c r="M373" s="171" t="s">
        <v>1</v>
      </c>
      <c r="N373" s="172" t="s">
        <v>37</v>
      </c>
      <c r="O373" s="159">
        <v>0</v>
      </c>
      <c r="P373" s="159">
        <f t="shared" si="72"/>
        <v>0</v>
      </c>
      <c r="Q373" s="159">
        <v>6.5049999999999997E-2</v>
      </c>
      <c r="R373" s="159">
        <f t="shared" si="73"/>
        <v>6.5049999999999997E-2</v>
      </c>
      <c r="S373" s="159">
        <v>0</v>
      </c>
      <c r="T373" s="160">
        <f t="shared" si="74"/>
        <v>0</v>
      </c>
      <c r="U373" s="26"/>
      <c r="V373" s="26"/>
      <c r="W373" s="26"/>
      <c r="X373" s="26"/>
      <c r="Y373" s="26"/>
      <c r="Z373" s="26"/>
      <c r="AA373" s="26"/>
      <c r="AB373" s="26"/>
      <c r="AC373" s="26"/>
      <c r="AD373" s="26"/>
      <c r="AE373" s="26"/>
      <c r="AR373" s="161" t="s">
        <v>274</v>
      </c>
      <c r="AT373" s="161" t="s">
        <v>194</v>
      </c>
      <c r="AU373" s="161" t="s">
        <v>83</v>
      </c>
      <c r="AY373" s="14" t="s">
        <v>144</v>
      </c>
      <c r="BE373" s="162">
        <f t="shared" si="75"/>
        <v>0</v>
      </c>
      <c r="BF373" s="162">
        <f t="shared" si="76"/>
        <v>0</v>
      </c>
      <c r="BG373" s="162">
        <f t="shared" si="77"/>
        <v>0</v>
      </c>
      <c r="BH373" s="162">
        <f t="shared" si="78"/>
        <v>0</v>
      </c>
      <c r="BI373" s="162">
        <f t="shared" si="79"/>
        <v>0</v>
      </c>
      <c r="BJ373" s="14" t="s">
        <v>83</v>
      </c>
      <c r="BK373" s="162">
        <f t="shared" si="80"/>
        <v>0</v>
      </c>
      <c r="BL373" s="14" t="s">
        <v>207</v>
      </c>
      <c r="BM373" s="161" t="s">
        <v>1530</v>
      </c>
    </row>
    <row r="374" spans="1:65" s="2" customFormat="1" ht="37.700000000000003" customHeight="1">
      <c r="A374" s="26"/>
      <c r="B374" s="149"/>
      <c r="C374" s="163" t="s">
        <v>1531</v>
      </c>
      <c r="D374" s="163" t="s">
        <v>194</v>
      </c>
      <c r="E374" s="164" t="s">
        <v>1532</v>
      </c>
      <c r="F374" s="165" t="s">
        <v>1910</v>
      </c>
      <c r="G374" s="166" t="s">
        <v>264</v>
      </c>
      <c r="H374" s="167">
        <v>2</v>
      </c>
      <c r="I374" s="168"/>
      <c r="J374" s="168"/>
      <c r="K374" s="169"/>
      <c r="L374" s="170"/>
      <c r="M374" s="171" t="s">
        <v>1</v>
      </c>
      <c r="N374" s="172" t="s">
        <v>37</v>
      </c>
      <c r="O374" s="159">
        <v>0</v>
      </c>
      <c r="P374" s="159">
        <f t="shared" si="72"/>
        <v>0</v>
      </c>
      <c r="Q374" s="159">
        <v>7.4340000000000003E-2</v>
      </c>
      <c r="R374" s="159">
        <f t="shared" si="73"/>
        <v>0.14868000000000001</v>
      </c>
      <c r="S374" s="159">
        <v>0</v>
      </c>
      <c r="T374" s="160">
        <f t="shared" si="74"/>
        <v>0</v>
      </c>
      <c r="U374" s="26"/>
      <c r="V374" s="26"/>
      <c r="W374" s="26"/>
      <c r="X374" s="26"/>
      <c r="Y374" s="26"/>
      <c r="Z374" s="26"/>
      <c r="AA374" s="26"/>
      <c r="AB374" s="26"/>
      <c r="AC374" s="26"/>
      <c r="AD374" s="26"/>
      <c r="AE374" s="26"/>
      <c r="AR374" s="161" t="s">
        <v>274</v>
      </c>
      <c r="AT374" s="161" t="s">
        <v>194</v>
      </c>
      <c r="AU374" s="161" t="s">
        <v>83</v>
      </c>
      <c r="AY374" s="14" t="s">
        <v>144</v>
      </c>
      <c r="BE374" s="162">
        <f t="shared" si="75"/>
        <v>0</v>
      </c>
      <c r="BF374" s="162">
        <f t="shared" si="76"/>
        <v>0</v>
      </c>
      <c r="BG374" s="162">
        <f t="shared" si="77"/>
        <v>0</v>
      </c>
      <c r="BH374" s="162">
        <f t="shared" si="78"/>
        <v>0</v>
      </c>
      <c r="BI374" s="162">
        <f t="shared" si="79"/>
        <v>0</v>
      </c>
      <c r="BJ374" s="14" t="s">
        <v>83</v>
      </c>
      <c r="BK374" s="162">
        <f t="shared" si="80"/>
        <v>0</v>
      </c>
      <c r="BL374" s="14" t="s">
        <v>207</v>
      </c>
      <c r="BM374" s="161" t="s">
        <v>1533</v>
      </c>
    </row>
    <row r="375" spans="1:65" s="2" customFormat="1" ht="37.700000000000003" customHeight="1">
      <c r="A375" s="26"/>
      <c r="B375" s="149"/>
      <c r="C375" s="163" t="s">
        <v>1185</v>
      </c>
      <c r="D375" s="163" t="s">
        <v>194</v>
      </c>
      <c r="E375" s="164" t="s">
        <v>1534</v>
      </c>
      <c r="F375" s="165" t="s">
        <v>1911</v>
      </c>
      <c r="G375" s="166" t="s">
        <v>264</v>
      </c>
      <c r="H375" s="167">
        <v>2</v>
      </c>
      <c r="I375" s="168"/>
      <c r="J375" s="168"/>
      <c r="K375" s="169"/>
      <c r="L375" s="170"/>
      <c r="M375" s="171" t="s">
        <v>1</v>
      </c>
      <c r="N375" s="172" t="s">
        <v>37</v>
      </c>
      <c r="O375" s="159">
        <v>0</v>
      </c>
      <c r="P375" s="159">
        <f t="shared" si="72"/>
        <v>0</v>
      </c>
      <c r="Q375" s="159">
        <v>9.2929999999999999E-2</v>
      </c>
      <c r="R375" s="159">
        <f t="shared" si="73"/>
        <v>0.18586</v>
      </c>
      <c r="S375" s="159">
        <v>0</v>
      </c>
      <c r="T375" s="160">
        <f t="shared" si="74"/>
        <v>0</v>
      </c>
      <c r="U375" s="26"/>
      <c r="V375" s="26"/>
      <c r="W375" s="26"/>
      <c r="X375" s="26"/>
      <c r="Y375" s="26"/>
      <c r="Z375" s="26"/>
      <c r="AA375" s="26"/>
      <c r="AB375" s="26"/>
      <c r="AC375" s="26"/>
      <c r="AD375" s="26"/>
      <c r="AE375" s="26"/>
      <c r="AR375" s="161" t="s">
        <v>274</v>
      </c>
      <c r="AT375" s="161" t="s">
        <v>194</v>
      </c>
      <c r="AU375" s="161" t="s">
        <v>83</v>
      </c>
      <c r="AY375" s="14" t="s">
        <v>144</v>
      </c>
      <c r="BE375" s="162">
        <f t="shared" si="75"/>
        <v>0</v>
      </c>
      <c r="BF375" s="162">
        <f t="shared" si="76"/>
        <v>0</v>
      </c>
      <c r="BG375" s="162">
        <f t="shared" si="77"/>
        <v>0</v>
      </c>
      <c r="BH375" s="162">
        <f t="shared" si="78"/>
        <v>0</v>
      </c>
      <c r="BI375" s="162">
        <f t="shared" si="79"/>
        <v>0</v>
      </c>
      <c r="BJ375" s="14" t="s">
        <v>83</v>
      </c>
      <c r="BK375" s="162">
        <f t="shared" si="80"/>
        <v>0</v>
      </c>
      <c r="BL375" s="14" t="s">
        <v>207</v>
      </c>
      <c r="BM375" s="161" t="s">
        <v>1535</v>
      </c>
    </row>
    <row r="376" spans="1:65" s="2" customFormat="1" ht="37.700000000000003" customHeight="1">
      <c r="A376" s="26"/>
      <c r="B376" s="149"/>
      <c r="C376" s="163" t="s">
        <v>1536</v>
      </c>
      <c r="D376" s="163" t="s">
        <v>194</v>
      </c>
      <c r="E376" s="164" t="s">
        <v>1537</v>
      </c>
      <c r="F376" s="190" t="s">
        <v>1912</v>
      </c>
      <c r="G376" s="166" t="s">
        <v>264</v>
      </c>
      <c r="H376" s="167">
        <v>7</v>
      </c>
      <c r="I376" s="168"/>
      <c r="J376" s="168"/>
      <c r="K376" s="169"/>
      <c r="L376" s="170"/>
      <c r="M376" s="171" t="s">
        <v>1</v>
      </c>
      <c r="N376" s="172" t="s">
        <v>37</v>
      </c>
      <c r="O376" s="159">
        <v>0</v>
      </c>
      <c r="P376" s="159">
        <f t="shared" si="72"/>
        <v>0</v>
      </c>
      <c r="Q376" s="159">
        <v>7.2599999999999998E-2</v>
      </c>
      <c r="R376" s="159">
        <f t="shared" si="73"/>
        <v>0.50819999999999999</v>
      </c>
      <c r="S376" s="159">
        <v>0</v>
      </c>
      <c r="T376" s="160">
        <f t="shared" si="74"/>
        <v>0</v>
      </c>
      <c r="U376" s="26"/>
      <c r="V376" s="26"/>
      <c r="W376" s="26"/>
      <c r="X376" s="26"/>
      <c r="Y376" s="26"/>
      <c r="Z376" s="26"/>
      <c r="AA376" s="26"/>
      <c r="AB376" s="26"/>
      <c r="AC376" s="26"/>
      <c r="AD376" s="26"/>
      <c r="AE376" s="26"/>
      <c r="AR376" s="161" t="s">
        <v>274</v>
      </c>
      <c r="AT376" s="161" t="s">
        <v>194</v>
      </c>
      <c r="AU376" s="161" t="s">
        <v>83</v>
      </c>
      <c r="AY376" s="14" t="s">
        <v>144</v>
      </c>
      <c r="BE376" s="162">
        <f t="shared" si="75"/>
        <v>0</v>
      </c>
      <c r="BF376" s="162">
        <f t="shared" si="76"/>
        <v>0</v>
      </c>
      <c r="BG376" s="162">
        <f t="shared" si="77"/>
        <v>0</v>
      </c>
      <c r="BH376" s="162">
        <f t="shared" si="78"/>
        <v>0</v>
      </c>
      <c r="BI376" s="162">
        <f t="shared" si="79"/>
        <v>0</v>
      </c>
      <c r="BJ376" s="14" t="s">
        <v>83</v>
      </c>
      <c r="BK376" s="162">
        <f t="shared" si="80"/>
        <v>0</v>
      </c>
      <c r="BL376" s="14" t="s">
        <v>207</v>
      </c>
      <c r="BM376" s="161" t="s">
        <v>1538</v>
      </c>
    </row>
    <row r="377" spans="1:65" s="2" customFormat="1" ht="37.700000000000003" customHeight="1">
      <c r="A377" s="26"/>
      <c r="B377" s="149"/>
      <c r="C377" s="163" t="s">
        <v>1188</v>
      </c>
      <c r="D377" s="163" t="s">
        <v>194</v>
      </c>
      <c r="E377" s="164" t="s">
        <v>1539</v>
      </c>
      <c r="F377" s="165" t="s">
        <v>1913</v>
      </c>
      <c r="G377" s="166" t="s">
        <v>264</v>
      </c>
      <c r="H377" s="167">
        <v>5</v>
      </c>
      <c r="I377" s="168"/>
      <c r="J377" s="168"/>
      <c r="K377" s="169"/>
      <c r="L377" s="170"/>
      <c r="M377" s="171" t="s">
        <v>1</v>
      </c>
      <c r="N377" s="172" t="s">
        <v>37</v>
      </c>
      <c r="O377" s="159">
        <v>0</v>
      </c>
      <c r="P377" s="159">
        <f t="shared" si="72"/>
        <v>0</v>
      </c>
      <c r="Q377" s="159">
        <v>8.7120000000000003E-2</v>
      </c>
      <c r="R377" s="159">
        <f t="shared" si="73"/>
        <v>0.43559999999999999</v>
      </c>
      <c r="S377" s="159">
        <v>0</v>
      </c>
      <c r="T377" s="160">
        <f t="shared" si="74"/>
        <v>0</v>
      </c>
      <c r="U377" s="26"/>
      <c r="V377" s="26"/>
      <c r="W377" s="26"/>
      <c r="X377" s="26"/>
      <c r="Y377" s="26"/>
      <c r="Z377" s="26"/>
      <c r="AA377" s="26"/>
      <c r="AB377" s="26"/>
      <c r="AC377" s="26"/>
      <c r="AD377" s="26"/>
      <c r="AE377" s="26"/>
      <c r="AR377" s="161" t="s">
        <v>274</v>
      </c>
      <c r="AT377" s="161" t="s">
        <v>194</v>
      </c>
      <c r="AU377" s="161" t="s">
        <v>83</v>
      </c>
      <c r="AY377" s="14" t="s">
        <v>144</v>
      </c>
      <c r="BE377" s="162">
        <f t="shared" si="75"/>
        <v>0</v>
      </c>
      <c r="BF377" s="162">
        <f t="shared" si="76"/>
        <v>0</v>
      </c>
      <c r="BG377" s="162">
        <f t="shared" si="77"/>
        <v>0</v>
      </c>
      <c r="BH377" s="162">
        <f t="shared" si="78"/>
        <v>0</v>
      </c>
      <c r="BI377" s="162">
        <f t="shared" si="79"/>
        <v>0</v>
      </c>
      <c r="BJ377" s="14" t="s">
        <v>83</v>
      </c>
      <c r="BK377" s="162">
        <f t="shared" si="80"/>
        <v>0</v>
      </c>
      <c r="BL377" s="14" t="s">
        <v>207</v>
      </c>
      <c r="BM377" s="161" t="s">
        <v>1540</v>
      </c>
    </row>
    <row r="378" spans="1:65" s="2" customFormat="1" ht="24.2" customHeight="1">
      <c r="A378" s="26"/>
      <c r="B378" s="149"/>
      <c r="C378" s="163" t="s">
        <v>1541</v>
      </c>
      <c r="D378" s="163" t="s">
        <v>194</v>
      </c>
      <c r="E378" s="164" t="s">
        <v>1542</v>
      </c>
      <c r="F378" s="165" t="s">
        <v>1914</v>
      </c>
      <c r="G378" s="166" t="s">
        <v>264</v>
      </c>
      <c r="H378" s="167">
        <v>530</v>
      </c>
      <c r="I378" s="168"/>
      <c r="J378" s="168"/>
      <c r="K378" s="169"/>
      <c r="L378" s="170"/>
      <c r="M378" s="171" t="s">
        <v>1</v>
      </c>
      <c r="N378" s="172" t="s">
        <v>37</v>
      </c>
      <c r="O378" s="159">
        <v>0</v>
      </c>
      <c r="P378" s="159">
        <f t="shared" si="72"/>
        <v>0</v>
      </c>
      <c r="Q378" s="159">
        <v>0</v>
      </c>
      <c r="R378" s="159">
        <f t="shared" si="73"/>
        <v>0</v>
      </c>
      <c r="S378" s="159">
        <v>0</v>
      </c>
      <c r="T378" s="160">
        <f t="shared" si="74"/>
        <v>0</v>
      </c>
      <c r="U378" s="26"/>
      <c r="V378" s="26"/>
      <c r="W378" s="26"/>
      <c r="X378" s="26"/>
      <c r="Y378" s="26"/>
      <c r="Z378" s="26"/>
      <c r="AA378" s="26"/>
      <c r="AB378" s="26"/>
      <c r="AC378" s="26"/>
      <c r="AD378" s="26"/>
      <c r="AE378" s="26"/>
      <c r="AR378" s="161" t="s">
        <v>274</v>
      </c>
      <c r="AT378" s="161" t="s">
        <v>194</v>
      </c>
      <c r="AU378" s="161" t="s">
        <v>83</v>
      </c>
      <c r="AY378" s="14" t="s">
        <v>144</v>
      </c>
      <c r="BE378" s="162">
        <f t="shared" si="75"/>
        <v>0</v>
      </c>
      <c r="BF378" s="162">
        <f t="shared" si="76"/>
        <v>0</v>
      </c>
      <c r="BG378" s="162">
        <f t="shared" si="77"/>
        <v>0</v>
      </c>
      <c r="BH378" s="162">
        <f t="shared" si="78"/>
        <v>0</v>
      </c>
      <c r="BI378" s="162">
        <f t="shared" si="79"/>
        <v>0</v>
      </c>
      <c r="BJ378" s="14" t="s">
        <v>83</v>
      </c>
      <c r="BK378" s="162">
        <f t="shared" si="80"/>
        <v>0</v>
      </c>
      <c r="BL378" s="14" t="s">
        <v>207</v>
      </c>
      <c r="BM378" s="161" t="s">
        <v>1543</v>
      </c>
    </row>
    <row r="379" spans="1:65" s="2" customFormat="1" ht="24.2" customHeight="1">
      <c r="A379" s="26"/>
      <c r="B379" s="149"/>
      <c r="C379" s="150" t="s">
        <v>1191</v>
      </c>
      <c r="D379" s="150" t="s">
        <v>146</v>
      </c>
      <c r="E379" s="151" t="s">
        <v>1544</v>
      </c>
      <c r="F379" s="152" t="s">
        <v>1545</v>
      </c>
      <c r="G379" s="153" t="s">
        <v>264</v>
      </c>
      <c r="H379" s="154">
        <v>255</v>
      </c>
      <c r="I379" s="155"/>
      <c r="J379" s="155"/>
      <c r="K379" s="156"/>
      <c r="L379" s="27"/>
      <c r="M379" s="157" t="s">
        <v>1</v>
      </c>
      <c r="N379" s="158" t="s">
        <v>37</v>
      </c>
      <c r="O379" s="159">
        <v>0</v>
      </c>
      <c r="P379" s="159">
        <f t="shared" si="72"/>
        <v>0</v>
      </c>
      <c r="Q379" s="159">
        <v>0</v>
      </c>
      <c r="R379" s="159">
        <f t="shared" si="73"/>
        <v>0</v>
      </c>
      <c r="S379" s="159">
        <v>0</v>
      </c>
      <c r="T379" s="160">
        <f t="shared" si="74"/>
        <v>0</v>
      </c>
      <c r="U379" s="26"/>
      <c r="V379" s="26"/>
      <c r="W379" s="26"/>
      <c r="X379" s="26"/>
      <c r="Y379" s="26"/>
      <c r="Z379" s="26"/>
      <c r="AA379" s="26"/>
      <c r="AB379" s="26"/>
      <c r="AC379" s="26"/>
      <c r="AD379" s="26"/>
      <c r="AE379" s="26"/>
      <c r="AR379" s="161" t="s">
        <v>207</v>
      </c>
      <c r="AT379" s="161" t="s">
        <v>146</v>
      </c>
      <c r="AU379" s="161" t="s">
        <v>83</v>
      </c>
      <c r="AY379" s="14" t="s">
        <v>144</v>
      </c>
      <c r="BE379" s="162">
        <f t="shared" si="75"/>
        <v>0</v>
      </c>
      <c r="BF379" s="162">
        <f t="shared" si="76"/>
        <v>0</v>
      </c>
      <c r="BG379" s="162">
        <f t="shared" si="77"/>
        <v>0</v>
      </c>
      <c r="BH379" s="162">
        <f t="shared" si="78"/>
        <v>0</v>
      </c>
      <c r="BI379" s="162">
        <f t="shared" si="79"/>
        <v>0</v>
      </c>
      <c r="BJ379" s="14" t="s">
        <v>83</v>
      </c>
      <c r="BK379" s="162">
        <f t="shared" si="80"/>
        <v>0</v>
      </c>
      <c r="BL379" s="14" t="s">
        <v>207</v>
      </c>
      <c r="BM379" s="161" t="s">
        <v>1546</v>
      </c>
    </row>
    <row r="380" spans="1:65" s="2" customFormat="1" ht="24.2" customHeight="1">
      <c r="A380" s="26"/>
      <c r="B380" s="149"/>
      <c r="C380" s="150" t="s">
        <v>1547</v>
      </c>
      <c r="D380" s="150" t="s">
        <v>146</v>
      </c>
      <c r="E380" s="151" t="s">
        <v>1548</v>
      </c>
      <c r="F380" s="152" t="s">
        <v>1549</v>
      </c>
      <c r="G380" s="153" t="s">
        <v>489</v>
      </c>
      <c r="H380" s="154"/>
      <c r="I380" s="155">
        <v>1.65</v>
      </c>
      <c r="J380" s="155"/>
      <c r="K380" s="156"/>
      <c r="L380" s="27"/>
      <c r="M380" s="157" t="s">
        <v>1</v>
      </c>
      <c r="N380" s="158" t="s">
        <v>37</v>
      </c>
      <c r="O380" s="159">
        <v>0</v>
      </c>
      <c r="P380" s="159">
        <f t="shared" si="72"/>
        <v>0</v>
      </c>
      <c r="Q380" s="159">
        <v>0</v>
      </c>
      <c r="R380" s="159">
        <f t="shared" si="73"/>
        <v>0</v>
      </c>
      <c r="S380" s="159">
        <v>0</v>
      </c>
      <c r="T380" s="160">
        <f t="shared" si="74"/>
        <v>0</v>
      </c>
      <c r="U380" s="26"/>
      <c r="V380" s="26"/>
      <c r="W380" s="26"/>
      <c r="X380" s="26"/>
      <c r="Y380" s="26"/>
      <c r="Z380" s="26"/>
      <c r="AA380" s="26"/>
      <c r="AB380" s="26"/>
      <c r="AC380" s="26"/>
      <c r="AD380" s="26"/>
      <c r="AE380" s="26"/>
      <c r="AR380" s="161" t="s">
        <v>207</v>
      </c>
      <c r="AT380" s="161" t="s">
        <v>146</v>
      </c>
      <c r="AU380" s="161" t="s">
        <v>83</v>
      </c>
      <c r="AY380" s="14" t="s">
        <v>144</v>
      </c>
      <c r="BE380" s="162">
        <f t="shared" si="75"/>
        <v>0</v>
      </c>
      <c r="BF380" s="162">
        <f t="shared" si="76"/>
        <v>0</v>
      </c>
      <c r="BG380" s="162">
        <f t="shared" si="77"/>
        <v>0</v>
      </c>
      <c r="BH380" s="162">
        <f t="shared" si="78"/>
        <v>0</v>
      </c>
      <c r="BI380" s="162">
        <f t="shared" si="79"/>
        <v>0</v>
      </c>
      <c r="BJ380" s="14" t="s">
        <v>83</v>
      </c>
      <c r="BK380" s="162">
        <f t="shared" si="80"/>
        <v>0</v>
      </c>
      <c r="BL380" s="14" t="s">
        <v>207</v>
      </c>
      <c r="BM380" s="161" t="s">
        <v>1550</v>
      </c>
    </row>
    <row r="381" spans="1:65" s="12" customFormat="1" ht="22.7" customHeight="1">
      <c r="B381" s="137"/>
      <c r="D381" s="138" t="s">
        <v>70</v>
      </c>
      <c r="E381" s="147" t="s">
        <v>629</v>
      </c>
      <c r="F381" s="147" t="s">
        <v>1551</v>
      </c>
      <c r="J381" s="148"/>
      <c r="L381" s="137"/>
      <c r="M381" s="141"/>
      <c r="N381" s="142"/>
      <c r="O381" s="142"/>
      <c r="P381" s="143">
        <f>SUM(P382:P383)</f>
        <v>0</v>
      </c>
      <c r="Q381" s="142"/>
      <c r="R381" s="143">
        <f>SUM(R382:R383)</f>
        <v>1.08E-3</v>
      </c>
      <c r="S381" s="142"/>
      <c r="T381" s="144">
        <f>SUM(T382:T383)</f>
        <v>0</v>
      </c>
      <c r="AR381" s="138" t="s">
        <v>83</v>
      </c>
      <c r="AT381" s="145" t="s">
        <v>70</v>
      </c>
      <c r="AU381" s="145" t="s">
        <v>78</v>
      </c>
      <c r="AY381" s="138" t="s">
        <v>144</v>
      </c>
      <c r="BK381" s="146">
        <f>SUM(BK382:BK383)</f>
        <v>0</v>
      </c>
    </row>
    <row r="382" spans="1:65" s="2" customFormat="1" ht="37.700000000000003" customHeight="1">
      <c r="A382" s="26"/>
      <c r="B382" s="149"/>
      <c r="C382" s="150" t="s">
        <v>1194</v>
      </c>
      <c r="D382" s="150" t="s">
        <v>146</v>
      </c>
      <c r="E382" s="151" t="s">
        <v>1552</v>
      </c>
      <c r="F382" s="152" t="s">
        <v>1553</v>
      </c>
      <c r="G382" s="153" t="s">
        <v>328</v>
      </c>
      <c r="H382" s="154">
        <v>12</v>
      </c>
      <c r="I382" s="155"/>
      <c r="J382" s="155"/>
      <c r="K382" s="156"/>
      <c r="L382" s="181"/>
      <c r="M382" s="182"/>
      <c r="N382" s="183"/>
      <c r="O382" s="184"/>
      <c r="P382" s="184"/>
      <c r="Q382" s="184"/>
      <c r="R382" s="184"/>
      <c r="S382" s="184"/>
      <c r="T382" s="185"/>
      <c r="U382" s="186"/>
      <c r="V382" s="186"/>
      <c r="W382" s="186"/>
      <c r="X382" s="26"/>
      <c r="Y382" s="26"/>
      <c r="Z382" s="26"/>
      <c r="AA382" s="26"/>
      <c r="AB382" s="26"/>
      <c r="AC382" s="26"/>
      <c r="AD382" s="26"/>
      <c r="AE382" s="26"/>
      <c r="AR382" s="161" t="s">
        <v>207</v>
      </c>
      <c r="AT382" s="161" t="s">
        <v>146</v>
      </c>
      <c r="AU382" s="161" t="s">
        <v>83</v>
      </c>
      <c r="AY382" s="14" t="s">
        <v>144</v>
      </c>
      <c r="BE382" s="162">
        <f>IF(N382="základná",J382,0)</f>
        <v>0</v>
      </c>
      <c r="BF382" s="162">
        <f>IF(N382="znížená",J382,0)</f>
        <v>0</v>
      </c>
      <c r="BG382" s="162">
        <f>IF(N382="zákl. prenesená",J382,0)</f>
        <v>0</v>
      </c>
      <c r="BH382" s="162">
        <f>IF(N382="zníž. prenesená",J382,0)</f>
        <v>0</v>
      </c>
      <c r="BI382" s="162">
        <f>IF(N382="nulová",J382,0)</f>
        <v>0</v>
      </c>
      <c r="BJ382" s="14" t="s">
        <v>83</v>
      </c>
      <c r="BK382" s="162">
        <f>ROUND(I382*H382,2)</f>
        <v>0</v>
      </c>
      <c r="BL382" s="14" t="s">
        <v>207</v>
      </c>
      <c r="BM382" s="161" t="s">
        <v>1554</v>
      </c>
    </row>
    <row r="383" spans="1:65" s="2" customFormat="1" ht="33" customHeight="1">
      <c r="A383" s="26"/>
      <c r="B383" s="149"/>
      <c r="C383" s="150" t="s">
        <v>1555</v>
      </c>
      <c r="D383" s="150" t="s">
        <v>146</v>
      </c>
      <c r="E383" s="151" t="s">
        <v>1556</v>
      </c>
      <c r="F383" s="152" t="s">
        <v>1557</v>
      </c>
      <c r="G383" s="153" t="s">
        <v>328</v>
      </c>
      <c r="H383" s="154">
        <v>12</v>
      </c>
      <c r="I383" s="155"/>
      <c r="J383" s="155"/>
      <c r="K383" s="156"/>
      <c r="L383" s="27"/>
      <c r="M383" s="157" t="s">
        <v>1</v>
      </c>
      <c r="N383" s="158" t="s">
        <v>37</v>
      </c>
      <c r="O383" s="159">
        <v>0</v>
      </c>
      <c r="P383" s="159">
        <f>O383*H383</f>
        <v>0</v>
      </c>
      <c r="Q383" s="159">
        <v>9.0000000000000006E-5</v>
      </c>
      <c r="R383" s="159">
        <f>Q383*H383</f>
        <v>1.08E-3</v>
      </c>
      <c r="S383" s="159">
        <v>0</v>
      </c>
      <c r="T383" s="160">
        <f>S383*H383</f>
        <v>0</v>
      </c>
      <c r="U383" s="26"/>
      <c r="V383" s="26"/>
      <c r="W383" s="26"/>
      <c r="X383" s="26"/>
      <c r="Y383" s="26"/>
      <c r="Z383" s="26"/>
      <c r="AA383" s="26"/>
      <c r="AB383" s="26"/>
      <c r="AC383" s="26"/>
      <c r="AD383" s="26"/>
      <c r="AE383" s="26"/>
      <c r="AR383" s="161" t="s">
        <v>207</v>
      </c>
      <c r="AT383" s="161" t="s">
        <v>146</v>
      </c>
      <c r="AU383" s="161" t="s">
        <v>83</v>
      </c>
      <c r="AY383" s="14" t="s">
        <v>144</v>
      </c>
      <c r="BE383" s="162">
        <f>IF(N383="základná",J383,0)</f>
        <v>0</v>
      </c>
      <c r="BF383" s="162">
        <f>IF(N383="znížená",J383,0)</f>
        <v>0</v>
      </c>
      <c r="BG383" s="162">
        <f>IF(N383="zákl. prenesená",J383,0)</f>
        <v>0</v>
      </c>
      <c r="BH383" s="162">
        <f>IF(N383="zníž. prenesená",J383,0)</f>
        <v>0</v>
      </c>
      <c r="BI383" s="162">
        <f>IF(N383="nulová",J383,0)</f>
        <v>0</v>
      </c>
      <c r="BJ383" s="14" t="s">
        <v>83</v>
      </c>
      <c r="BK383" s="162">
        <f>ROUND(I383*H383,2)</f>
        <v>0</v>
      </c>
      <c r="BL383" s="14" t="s">
        <v>207</v>
      </c>
      <c r="BM383" s="161" t="s">
        <v>1558</v>
      </c>
    </row>
    <row r="384" spans="1:65" s="12" customFormat="1" ht="25.9" customHeight="1">
      <c r="B384" s="137"/>
      <c r="D384" s="138" t="s">
        <v>70</v>
      </c>
      <c r="E384" s="139" t="s">
        <v>649</v>
      </c>
      <c r="F384" s="139" t="s">
        <v>1559</v>
      </c>
      <c r="J384" s="140"/>
      <c r="L384" s="137"/>
      <c r="M384" s="141"/>
      <c r="N384" s="142"/>
      <c r="O384" s="142"/>
      <c r="P384" s="143">
        <f>SUM(P385:P387)</f>
        <v>0</v>
      </c>
      <c r="Q384" s="142"/>
      <c r="R384" s="143">
        <f>SUM(R385:R387)</f>
        <v>0</v>
      </c>
      <c r="S384" s="142"/>
      <c r="T384" s="144">
        <f>SUM(T385:T387)</f>
        <v>0</v>
      </c>
      <c r="AR384" s="138" t="s">
        <v>90</v>
      </c>
      <c r="AT384" s="145" t="s">
        <v>70</v>
      </c>
      <c r="AU384" s="145" t="s">
        <v>71</v>
      </c>
      <c r="AY384" s="138" t="s">
        <v>144</v>
      </c>
      <c r="BK384" s="146">
        <f>SUM(BK385:BK387)</f>
        <v>0</v>
      </c>
    </row>
    <row r="385" spans="1:65" s="2" customFormat="1" ht="37.700000000000003" customHeight="1">
      <c r="A385" s="26"/>
      <c r="B385" s="149"/>
      <c r="C385" s="150" t="s">
        <v>1197</v>
      </c>
      <c r="D385" s="150" t="s">
        <v>146</v>
      </c>
      <c r="E385" s="151" t="s">
        <v>652</v>
      </c>
      <c r="F385" s="152" t="s">
        <v>1560</v>
      </c>
      <c r="G385" s="153" t="s">
        <v>653</v>
      </c>
      <c r="H385" s="154">
        <v>120</v>
      </c>
      <c r="I385" s="155"/>
      <c r="J385" s="155"/>
      <c r="K385" s="156"/>
      <c r="L385" s="27"/>
      <c r="M385" s="157" t="s">
        <v>1</v>
      </c>
      <c r="N385" s="158" t="s">
        <v>37</v>
      </c>
      <c r="O385" s="159">
        <v>0</v>
      </c>
      <c r="P385" s="159">
        <f>O385*H385</f>
        <v>0</v>
      </c>
      <c r="Q385" s="159">
        <v>0</v>
      </c>
      <c r="R385" s="159">
        <f>Q385*H385</f>
        <v>0</v>
      </c>
      <c r="S385" s="159">
        <v>0</v>
      </c>
      <c r="T385" s="160">
        <f>S385*H385</f>
        <v>0</v>
      </c>
      <c r="U385" s="26"/>
      <c r="V385" s="26"/>
      <c r="W385" s="26"/>
      <c r="X385" s="26"/>
      <c r="Y385" s="26"/>
      <c r="Z385" s="26"/>
      <c r="AA385" s="26"/>
      <c r="AB385" s="26"/>
      <c r="AC385" s="26"/>
      <c r="AD385" s="26"/>
      <c r="AE385" s="26"/>
      <c r="AR385" s="161" t="s">
        <v>970</v>
      </c>
      <c r="AT385" s="161" t="s">
        <v>146</v>
      </c>
      <c r="AU385" s="161" t="s">
        <v>78</v>
      </c>
      <c r="AY385" s="14" t="s">
        <v>144</v>
      </c>
      <c r="BE385" s="162">
        <f>IF(N385="základná",J385,0)</f>
        <v>0</v>
      </c>
      <c r="BF385" s="162">
        <f>IF(N385="znížená",J385,0)</f>
        <v>0</v>
      </c>
      <c r="BG385" s="162">
        <f>IF(N385="zákl. prenesená",J385,0)</f>
        <v>0</v>
      </c>
      <c r="BH385" s="162">
        <f>IF(N385="zníž. prenesená",J385,0)</f>
        <v>0</v>
      </c>
      <c r="BI385" s="162">
        <f>IF(N385="nulová",J385,0)</f>
        <v>0</v>
      </c>
      <c r="BJ385" s="14" t="s">
        <v>83</v>
      </c>
      <c r="BK385" s="162">
        <f>ROUND(I385*H385,2)</f>
        <v>0</v>
      </c>
      <c r="BL385" s="14" t="s">
        <v>970</v>
      </c>
      <c r="BM385" s="161" t="s">
        <v>1561</v>
      </c>
    </row>
    <row r="386" spans="1:65" s="2" customFormat="1" ht="44.25" customHeight="1">
      <c r="A386" s="26"/>
      <c r="B386" s="149"/>
      <c r="C386" s="150" t="s">
        <v>1562</v>
      </c>
      <c r="D386" s="150" t="s">
        <v>146</v>
      </c>
      <c r="E386" s="151" t="s">
        <v>1563</v>
      </c>
      <c r="F386" s="152" t="s">
        <v>1564</v>
      </c>
      <c r="G386" s="153" t="s">
        <v>653</v>
      </c>
      <c r="H386" s="198">
        <v>72</v>
      </c>
      <c r="I386" s="199"/>
      <c r="J386" s="199"/>
      <c r="K386" s="204"/>
      <c r="L386" s="181"/>
      <c r="M386" s="182"/>
      <c r="N386" s="183"/>
      <c r="O386" s="184"/>
      <c r="P386" s="184"/>
      <c r="Q386" s="184"/>
      <c r="R386" s="184"/>
      <c r="S386" s="184"/>
      <c r="T386" s="185"/>
      <c r="U386" s="186"/>
      <c r="V386" s="186"/>
      <c r="W386" s="186"/>
      <c r="X386" s="186"/>
      <c r="Y386" s="26"/>
      <c r="Z386" s="26"/>
      <c r="AA386" s="26"/>
      <c r="AB386" s="26"/>
      <c r="AC386" s="26"/>
      <c r="AD386" s="26"/>
      <c r="AE386" s="26"/>
      <c r="AR386" s="161" t="s">
        <v>970</v>
      </c>
      <c r="AT386" s="161" t="s">
        <v>146</v>
      </c>
      <c r="AU386" s="161" t="s">
        <v>78</v>
      </c>
      <c r="AY386" s="14" t="s">
        <v>144</v>
      </c>
      <c r="BE386" s="162">
        <f>IF(N386="základná",J386,0)</f>
        <v>0</v>
      </c>
      <c r="BF386" s="162">
        <f>IF(N386="znížená",J386,0)</f>
        <v>0</v>
      </c>
      <c r="BG386" s="162">
        <f>IF(N386="zákl. prenesená",J386,0)</f>
        <v>0</v>
      </c>
      <c r="BH386" s="162">
        <f>IF(N386="zníž. prenesená",J386,0)</f>
        <v>0</v>
      </c>
      <c r="BI386" s="162">
        <f>IF(N386="nulová",J386,0)</f>
        <v>0</v>
      </c>
      <c r="BJ386" s="14" t="s">
        <v>83</v>
      </c>
      <c r="BK386" s="162">
        <f>ROUND(I386*H386,2)</f>
        <v>0</v>
      </c>
      <c r="BL386" s="14" t="s">
        <v>970</v>
      </c>
      <c r="BM386" s="161" t="s">
        <v>1565</v>
      </c>
    </row>
    <row r="387" spans="1:65" s="2" customFormat="1" ht="37.700000000000003" customHeight="1">
      <c r="A387" s="26"/>
      <c r="B387" s="149"/>
      <c r="C387" s="150" t="s">
        <v>1200</v>
      </c>
      <c r="D387" s="150" t="s">
        <v>146</v>
      </c>
      <c r="E387" s="151" t="s">
        <v>1566</v>
      </c>
      <c r="F387" s="152" t="s">
        <v>1830</v>
      </c>
      <c r="G387" s="153" t="s">
        <v>653</v>
      </c>
      <c r="H387" s="198">
        <v>16</v>
      </c>
      <c r="I387" s="199"/>
      <c r="J387" s="199"/>
      <c r="K387" s="156"/>
      <c r="L387" s="181"/>
      <c r="M387" s="218"/>
      <c r="N387" s="219"/>
      <c r="O387" s="220"/>
      <c r="P387" s="220"/>
      <c r="Q387" s="220"/>
      <c r="R387" s="220"/>
      <c r="S387" s="220"/>
      <c r="T387" s="221"/>
      <c r="U387" s="186"/>
      <c r="V387" s="186"/>
      <c r="W387" s="186"/>
      <c r="X387" s="26"/>
      <c r="Y387" s="26"/>
      <c r="Z387" s="26"/>
      <c r="AA387" s="26"/>
      <c r="AB387" s="26"/>
      <c r="AC387" s="26"/>
      <c r="AD387" s="26"/>
      <c r="AE387" s="26"/>
      <c r="AR387" s="161" t="s">
        <v>970</v>
      </c>
      <c r="AT387" s="161" t="s">
        <v>146</v>
      </c>
      <c r="AU387" s="161" t="s">
        <v>78</v>
      </c>
      <c r="AY387" s="14" t="s">
        <v>144</v>
      </c>
      <c r="BE387" s="162">
        <f>IF(N387="základná",J387,0)</f>
        <v>0</v>
      </c>
      <c r="BF387" s="162">
        <f>IF(N387="znížená",J387,0)</f>
        <v>0</v>
      </c>
      <c r="BG387" s="162">
        <f>IF(N387="zákl. prenesená",J387,0)</f>
        <v>0</v>
      </c>
      <c r="BH387" s="162">
        <f>IF(N387="zníž. prenesená",J387,0)</f>
        <v>0</v>
      </c>
      <c r="BI387" s="162">
        <f>IF(N387="nulová",J387,0)</f>
        <v>0</v>
      </c>
      <c r="BJ387" s="14" t="s">
        <v>83</v>
      </c>
      <c r="BK387" s="162">
        <f>ROUND(I387*H387,2)</f>
        <v>0</v>
      </c>
      <c r="BL387" s="14" t="s">
        <v>970</v>
      </c>
      <c r="BM387" s="161" t="s">
        <v>1567</v>
      </c>
    </row>
    <row r="388" spans="1:65" s="2" customFormat="1" ht="6.95" customHeight="1">
      <c r="A388" s="26"/>
      <c r="B388" s="44"/>
      <c r="C388" s="45"/>
      <c r="D388" s="45"/>
      <c r="E388" s="45"/>
      <c r="F388" s="45"/>
      <c r="G388" s="45"/>
      <c r="H388" s="45"/>
      <c r="I388" s="45"/>
      <c r="J388" s="45"/>
      <c r="K388" s="45"/>
      <c r="L388" s="27"/>
      <c r="M388" s="26"/>
      <c r="O388" s="26"/>
      <c r="P388" s="26"/>
      <c r="Q388" s="26"/>
      <c r="R388" s="26"/>
      <c r="S388" s="26"/>
      <c r="T388" s="26"/>
      <c r="U388" s="26"/>
      <c r="V388" s="26"/>
      <c r="W388" s="26"/>
      <c r="X388" s="26"/>
      <c r="Y388" s="26"/>
      <c r="Z388" s="26"/>
      <c r="AA388" s="26"/>
      <c r="AB388" s="26"/>
      <c r="AC388" s="26"/>
      <c r="AD388" s="26"/>
      <c r="AE388" s="26"/>
    </row>
  </sheetData>
  <autoFilter ref="C130:K387"/>
  <mergeCells count="13">
    <mergeCell ref="X228:Z229"/>
    <mergeCell ref="E123:H123"/>
    <mergeCell ref="L2:V2"/>
    <mergeCell ref="E85:H85"/>
    <mergeCell ref="E87:H87"/>
    <mergeCell ref="E89:H89"/>
    <mergeCell ref="E119:H119"/>
    <mergeCell ref="E121:H121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08"/>
  <sheetViews>
    <sheetView showGridLines="0" topLeftCell="A106" workbookViewId="0">
      <selection activeCell="V19" sqref="V1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57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95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99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6" t="str">
        <f>'Rekapitulácia stavby'!K6</f>
        <v>Spišská Nová Ves OÚ, rekonštrukcia kotolne</v>
      </c>
      <c r="F7" s="267"/>
      <c r="G7" s="267"/>
      <c r="H7" s="26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6"/>
      <c r="B9" s="27"/>
      <c r="C9" s="26"/>
      <c r="D9" s="26"/>
      <c r="E9" s="266" t="s">
        <v>101</v>
      </c>
      <c r="F9" s="265"/>
      <c r="G9" s="265"/>
      <c r="H9" s="26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102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24" t="s">
        <v>1568</v>
      </c>
      <c r="F11" s="265"/>
      <c r="G11" s="265"/>
      <c r="H11" s="26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1951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1952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50" t="str">
        <f>'Rekapitulácia stavby'!E14</f>
        <v xml:space="preserve"> </v>
      </c>
      <c r="F20" s="250"/>
      <c r="G20" s="250"/>
      <c r="H20" s="250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53" t="s">
        <v>1</v>
      </c>
      <c r="F29" s="253"/>
      <c r="G29" s="253"/>
      <c r="H29" s="25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31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33</v>
      </c>
      <c r="G34" s="26"/>
      <c r="H34" s="26"/>
      <c r="I34" s="30" t="s">
        <v>32</v>
      </c>
      <c r="J34" s="30" t="s">
        <v>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35</v>
      </c>
      <c r="E35" s="32" t="s">
        <v>36</v>
      </c>
      <c r="F35" s="102">
        <f>ROUND((SUM(BE130:BE207)),  2)</f>
        <v>0</v>
      </c>
      <c r="G35" s="103"/>
      <c r="H35" s="103"/>
      <c r="I35" s="104">
        <v>0.2</v>
      </c>
      <c r="J35" s="102">
        <f>ROUND(((SUM(BE130:BE207))*I35),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37</v>
      </c>
      <c r="F36" s="105"/>
      <c r="G36" s="26"/>
      <c r="H36" s="26"/>
      <c r="I36" s="106">
        <v>0.2</v>
      </c>
      <c r="J36" s="105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105">
        <f>ROUND((SUM(BG130:BG207)),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39</v>
      </c>
      <c r="F38" s="105">
        <f>ROUND((SUM(BH130:BH207)),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40</v>
      </c>
      <c r="F39" s="102">
        <f>ROUND((SUM(BI130:BI207)),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41</v>
      </c>
      <c r="E41" s="57"/>
      <c r="F41" s="57"/>
      <c r="G41" s="109" t="s">
        <v>42</v>
      </c>
      <c r="H41" s="110" t="s">
        <v>43</v>
      </c>
      <c r="I41" s="57"/>
      <c r="J41" s="111"/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46</v>
      </c>
      <c r="E61" s="29"/>
      <c r="F61" s="113" t="s">
        <v>47</v>
      </c>
      <c r="G61" s="42" t="s">
        <v>46</v>
      </c>
      <c r="H61" s="29"/>
      <c r="I61" s="29"/>
      <c r="J61" s="114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46</v>
      </c>
      <c r="E76" s="29"/>
      <c r="F76" s="113" t="s">
        <v>47</v>
      </c>
      <c r="G76" s="42" t="s">
        <v>46</v>
      </c>
      <c r="H76" s="29"/>
      <c r="I76" s="29"/>
      <c r="J76" s="114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66" t="str">
        <f>E7</f>
        <v>Spišská Nová Ves OÚ, rekonštrukcia kotolne</v>
      </c>
      <c r="F85" s="267"/>
      <c r="G85" s="267"/>
      <c r="H85" s="26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6"/>
      <c r="B87" s="27"/>
      <c r="C87" s="26"/>
      <c r="D87" s="26"/>
      <c r="E87" s="266" t="s">
        <v>101</v>
      </c>
      <c r="F87" s="265"/>
      <c r="G87" s="265"/>
      <c r="H87" s="26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102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24" t="str">
        <f>E11</f>
        <v>5 - Zdravotechnika</v>
      </c>
      <c r="F89" s="265"/>
      <c r="G89" s="265"/>
      <c r="H89" s="26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Spišská Nová Ves, Markušovská cesta č. 1, 052 01 Spišská Nová Ves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Pribinova 2, 812 72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105</v>
      </c>
      <c r="D96" s="107"/>
      <c r="E96" s="107"/>
      <c r="F96" s="107"/>
      <c r="G96" s="107"/>
      <c r="H96" s="107"/>
      <c r="I96" s="107"/>
      <c r="J96" s="116" t="s">
        <v>106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>
      <c r="A98" s="26"/>
      <c r="B98" s="27"/>
      <c r="C98" s="117" t="s">
        <v>107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108</v>
      </c>
    </row>
    <row r="99" spans="1:47" s="9" customFormat="1" ht="24.95" customHeight="1">
      <c r="B99" s="118"/>
      <c r="D99" s="119" t="s">
        <v>118</v>
      </c>
      <c r="E99" s="120"/>
      <c r="F99" s="120"/>
      <c r="G99" s="120"/>
      <c r="H99" s="120"/>
      <c r="I99" s="120"/>
      <c r="J99" s="121"/>
      <c r="L99" s="118"/>
    </row>
    <row r="100" spans="1:47" s="10" customFormat="1" ht="19.899999999999999" customHeight="1">
      <c r="B100" s="122"/>
      <c r="D100" s="123" t="s">
        <v>1569</v>
      </c>
      <c r="E100" s="124"/>
      <c r="F100" s="124"/>
      <c r="G100" s="124"/>
      <c r="H100" s="124"/>
      <c r="I100" s="124"/>
      <c r="J100" s="125"/>
      <c r="L100" s="122"/>
    </row>
    <row r="101" spans="1:47" s="10" customFormat="1" ht="19.899999999999999" customHeight="1">
      <c r="B101" s="122"/>
      <c r="D101" s="123" t="s">
        <v>1570</v>
      </c>
      <c r="E101" s="124"/>
      <c r="F101" s="124"/>
      <c r="G101" s="124"/>
      <c r="H101" s="124"/>
      <c r="I101" s="124"/>
      <c r="J101" s="125"/>
      <c r="L101" s="122"/>
    </row>
    <row r="102" spans="1:47" s="10" customFormat="1" ht="19.899999999999999" customHeight="1">
      <c r="B102" s="122"/>
      <c r="D102" s="123" t="s">
        <v>1571</v>
      </c>
      <c r="E102" s="124"/>
      <c r="F102" s="124"/>
      <c r="G102" s="124"/>
      <c r="H102" s="124"/>
      <c r="I102" s="124"/>
      <c r="J102" s="125"/>
      <c r="L102" s="122"/>
    </row>
    <row r="103" spans="1:47" s="10" customFormat="1" ht="19.899999999999999" customHeight="1">
      <c r="B103" s="122"/>
      <c r="D103" s="123" t="s">
        <v>1572</v>
      </c>
      <c r="E103" s="124"/>
      <c r="F103" s="124"/>
      <c r="G103" s="124"/>
      <c r="H103" s="124"/>
      <c r="I103" s="124"/>
      <c r="J103" s="125"/>
      <c r="L103" s="122"/>
    </row>
    <row r="104" spans="1:47" s="10" customFormat="1" ht="19.899999999999999" customHeight="1">
      <c r="B104" s="122"/>
      <c r="D104" s="123" t="s">
        <v>1573</v>
      </c>
      <c r="E104" s="124"/>
      <c r="F104" s="124"/>
      <c r="G104" s="124"/>
      <c r="H104" s="124"/>
      <c r="I104" s="124"/>
      <c r="J104" s="125"/>
      <c r="L104" s="122"/>
    </row>
    <row r="105" spans="1:47" s="10" customFormat="1" ht="19.899999999999999" customHeight="1">
      <c r="B105" s="122"/>
      <c r="D105" s="123" t="s">
        <v>1574</v>
      </c>
      <c r="E105" s="124"/>
      <c r="F105" s="124"/>
      <c r="G105" s="124"/>
      <c r="H105" s="124"/>
      <c r="I105" s="124"/>
      <c r="J105" s="125"/>
      <c r="L105" s="122"/>
    </row>
    <row r="106" spans="1:47" s="10" customFormat="1" ht="19.899999999999999" customHeight="1">
      <c r="B106" s="122"/>
      <c r="D106" s="123" t="s">
        <v>1575</v>
      </c>
      <c r="E106" s="124"/>
      <c r="F106" s="124"/>
      <c r="G106" s="124"/>
      <c r="H106" s="124"/>
      <c r="I106" s="124"/>
      <c r="J106" s="125"/>
      <c r="L106" s="122"/>
    </row>
    <row r="107" spans="1:47" s="10" customFormat="1" ht="19.899999999999999" customHeight="1">
      <c r="B107" s="122"/>
      <c r="D107" s="123" t="s">
        <v>1576</v>
      </c>
      <c r="E107" s="124"/>
      <c r="F107" s="124"/>
      <c r="G107" s="124"/>
      <c r="H107" s="124"/>
      <c r="I107" s="124"/>
      <c r="J107" s="125"/>
      <c r="L107" s="122"/>
    </row>
    <row r="108" spans="1:47" s="10" customFormat="1" ht="19.899999999999999" customHeight="1">
      <c r="B108" s="122"/>
      <c r="D108" s="123" t="s">
        <v>1577</v>
      </c>
      <c r="E108" s="124"/>
      <c r="F108" s="124"/>
      <c r="G108" s="124"/>
      <c r="H108" s="124"/>
      <c r="I108" s="124"/>
      <c r="J108" s="125"/>
      <c r="L108" s="122"/>
    </row>
    <row r="109" spans="1:47" s="2" customFormat="1" ht="21.75" customHeight="1">
      <c r="A109" s="26"/>
      <c r="B109" s="27"/>
      <c r="C109" s="26"/>
      <c r="D109" s="26"/>
      <c r="E109" s="26"/>
      <c r="F109" s="26"/>
      <c r="G109" s="26"/>
      <c r="H109" s="26"/>
      <c r="I109" s="26"/>
      <c r="J109" s="26"/>
      <c r="K109" s="26"/>
      <c r="L109" s="39"/>
      <c r="S109" s="26"/>
      <c r="T109" s="26"/>
      <c r="U109" s="26"/>
      <c r="V109" s="26"/>
      <c r="W109" s="26"/>
      <c r="X109" s="26"/>
      <c r="Y109" s="26"/>
      <c r="Z109" s="26"/>
      <c r="AA109" s="26"/>
      <c r="AB109" s="26"/>
      <c r="AC109" s="26"/>
      <c r="AD109" s="26"/>
      <c r="AE109" s="26"/>
    </row>
    <row r="110" spans="1:47" s="2" customFormat="1" ht="6.95" customHeight="1">
      <c r="A110" s="26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6"/>
      <c r="T110" s="26"/>
      <c r="U110" s="26"/>
      <c r="V110" s="26"/>
      <c r="W110" s="26"/>
      <c r="X110" s="26"/>
      <c r="Y110" s="26"/>
      <c r="Z110" s="26"/>
      <c r="AA110" s="26"/>
      <c r="AB110" s="26"/>
      <c r="AC110" s="26"/>
      <c r="AD110" s="26"/>
      <c r="AE110" s="26"/>
    </row>
    <row r="114" spans="1:31" s="2" customFormat="1" ht="6.95" customHeight="1">
      <c r="A114" s="26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31" s="2" customFormat="1" ht="24.95" customHeight="1">
      <c r="A115" s="26"/>
      <c r="B115" s="27"/>
      <c r="C115" s="18" t="s">
        <v>130</v>
      </c>
      <c r="D115" s="26"/>
      <c r="E115" s="26"/>
      <c r="F115" s="26"/>
      <c r="G115" s="26"/>
      <c r="H115" s="26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31" s="2" customFormat="1" ht="6.95" customHeight="1">
      <c r="A116" s="26"/>
      <c r="B116" s="27"/>
      <c r="C116" s="26"/>
      <c r="D116" s="26"/>
      <c r="E116" s="26"/>
      <c r="F116" s="26"/>
      <c r="G116" s="26"/>
      <c r="H116" s="26"/>
      <c r="I116" s="26"/>
      <c r="J116" s="26"/>
      <c r="K116" s="26"/>
      <c r="L116" s="39"/>
      <c r="S116" s="26"/>
      <c r="T116" s="26"/>
      <c r="U116" s="26"/>
      <c r="V116" s="26"/>
      <c r="W116" s="26"/>
      <c r="X116" s="26"/>
      <c r="Y116" s="26"/>
      <c r="Z116" s="26"/>
      <c r="AA116" s="26"/>
      <c r="AB116" s="26"/>
      <c r="AC116" s="26"/>
      <c r="AD116" s="26"/>
      <c r="AE116" s="26"/>
    </row>
    <row r="117" spans="1:31" s="2" customFormat="1" ht="12" customHeight="1">
      <c r="A117" s="26"/>
      <c r="B117" s="27"/>
      <c r="C117" s="23" t="s">
        <v>13</v>
      </c>
      <c r="D117" s="26"/>
      <c r="E117" s="26"/>
      <c r="F117" s="26"/>
      <c r="G117" s="26"/>
      <c r="H117" s="26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31" s="2" customFormat="1" ht="16.5" customHeight="1">
      <c r="A118" s="26"/>
      <c r="B118" s="27"/>
      <c r="C118" s="26"/>
      <c r="D118" s="26"/>
      <c r="E118" s="266" t="str">
        <f>E7</f>
        <v>Spišská Nová Ves OÚ, rekonštrukcia kotolne</v>
      </c>
      <c r="F118" s="267"/>
      <c r="G118" s="267"/>
      <c r="H118" s="267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31" s="1" customFormat="1" ht="12" customHeight="1">
      <c r="B119" s="17"/>
      <c r="C119" s="23" t="s">
        <v>100</v>
      </c>
      <c r="L119" s="17"/>
    </row>
    <row r="120" spans="1:31" s="2" customFormat="1" ht="16.5" customHeight="1">
      <c r="A120" s="26"/>
      <c r="B120" s="27"/>
      <c r="C120" s="26"/>
      <c r="D120" s="26"/>
      <c r="E120" s="266" t="s">
        <v>101</v>
      </c>
      <c r="F120" s="265"/>
      <c r="G120" s="265"/>
      <c r="H120" s="265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31" s="2" customFormat="1" ht="12" customHeight="1">
      <c r="A121" s="26"/>
      <c r="B121" s="27"/>
      <c r="C121" s="23" t="s">
        <v>102</v>
      </c>
      <c r="D121" s="26"/>
      <c r="E121" s="26"/>
      <c r="F121" s="26"/>
      <c r="G121" s="26"/>
      <c r="H121" s="26"/>
      <c r="I121" s="26"/>
      <c r="J121" s="26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31" s="2" customFormat="1" ht="16.5" customHeight="1">
      <c r="A122" s="26"/>
      <c r="B122" s="27"/>
      <c r="C122" s="26"/>
      <c r="D122" s="26"/>
      <c r="E122" s="224" t="str">
        <f>E11</f>
        <v>5 - Zdravotechnika</v>
      </c>
      <c r="F122" s="265"/>
      <c r="G122" s="265"/>
      <c r="H122" s="265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31" s="2" customFormat="1" ht="6.95" customHeight="1">
      <c r="A123" s="26"/>
      <c r="B123" s="27"/>
      <c r="C123" s="26"/>
      <c r="D123" s="26"/>
      <c r="E123" s="26"/>
      <c r="F123" s="26"/>
      <c r="G123" s="26"/>
      <c r="H123" s="26"/>
      <c r="I123" s="26"/>
      <c r="J123" s="26"/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31" s="2" customFormat="1" ht="12" customHeight="1">
      <c r="A124" s="26"/>
      <c r="B124" s="27"/>
      <c r="C124" s="23" t="s">
        <v>17</v>
      </c>
      <c r="D124" s="26"/>
      <c r="E124" s="26"/>
      <c r="F124" s="21" t="str">
        <f>F14</f>
        <v>Spišská Nová Ves, Markušovská cesta č. 1, 052 01 Spišská Nová Ves</v>
      </c>
      <c r="G124" s="26"/>
      <c r="H124" s="26"/>
      <c r="I124" s="23" t="s">
        <v>19</v>
      </c>
      <c r="J124" s="52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31" s="2" customFormat="1" ht="6.9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31" s="2" customFormat="1" ht="15.2" customHeight="1">
      <c r="A126" s="26"/>
      <c r="B126" s="27"/>
      <c r="C126" s="23" t="s">
        <v>20</v>
      </c>
      <c r="D126" s="26"/>
      <c r="E126" s="26"/>
      <c r="F126" s="21" t="str">
        <f>E17</f>
        <v>Ministerstvo vnútra SR, Pribinova 2, 812 72 Bratislava</v>
      </c>
      <c r="G126" s="26"/>
      <c r="H126" s="26"/>
      <c r="I126" s="23" t="s">
        <v>26</v>
      </c>
      <c r="J126" s="24" t="str">
        <f>E23</f>
        <v>KApAR, s.r.o., Prešov</v>
      </c>
      <c r="K126" s="26"/>
      <c r="L126" s="39"/>
      <c r="S126" s="26"/>
      <c r="T126" s="26"/>
      <c r="U126" s="26"/>
      <c r="V126" s="26"/>
      <c r="W126" s="26"/>
      <c r="X126" s="26"/>
      <c r="Y126" s="26"/>
      <c r="Z126" s="26"/>
      <c r="AA126" s="26"/>
      <c r="AB126" s="26"/>
      <c r="AC126" s="26"/>
      <c r="AD126" s="26"/>
      <c r="AE126" s="26"/>
    </row>
    <row r="127" spans="1:31" s="2" customFormat="1" ht="15.2" customHeight="1">
      <c r="A127" s="26"/>
      <c r="B127" s="27"/>
      <c r="C127" s="23" t="s">
        <v>24</v>
      </c>
      <c r="D127" s="26"/>
      <c r="E127" s="26"/>
      <c r="F127" s="21" t="str">
        <f>IF(E20="","",E20)</f>
        <v xml:space="preserve"> </v>
      </c>
      <c r="G127" s="26"/>
      <c r="H127" s="26"/>
      <c r="I127" s="23" t="s">
        <v>29</v>
      </c>
      <c r="J127" s="24"/>
      <c r="K127" s="26"/>
      <c r="L127" s="39"/>
      <c r="S127" s="26"/>
      <c r="T127" s="26"/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</row>
    <row r="128" spans="1:31" s="2" customFormat="1" ht="10.35" customHeight="1">
      <c r="A128" s="26"/>
      <c r="B128" s="27"/>
      <c r="C128" s="26"/>
      <c r="D128" s="26"/>
      <c r="E128" s="26"/>
      <c r="F128" s="26"/>
      <c r="G128" s="26"/>
      <c r="H128" s="26"/>
      <c r="I128" s="26"/>
      <c r="J128" s="26"/>
      <c r="K128" s="26"/>
      <c r="L128" s="39"/>
      <c r="S128" s="26"/>
      <c r="T128" s="26"/>
      <c r="U128" s="26"/>
      <c r="V128" s="26"/>
      <c r="W128" s="26"/>
      <c r="X128" s="26"/>
      <c r="Y128" s="26"/>
      <c r="Z128" s="26"/>
      <c r="AA128" s="26"/>
      <c r="AB128" s="26"/>
      <c r="AC128" s="26"/>
      <c r="AD128" s="26"/>
      <c r="AE128" s="26"/>
    </row>
    <row r="129" spans="1:65" s="11" customFormat="1" ht="29.25" customHeight="1">
      <c r="A129" s="126"/>
      <c r="B129" s="127"/>
      <c r="C129" s="128" t="s">
        <v>131</v>
      </c>
      <c r="D129" s="129" t="s">
        <v>56</v>
      </c>
      <c r="E129" s="129" t="s">
        <v>52</v>
      </c>
      <c r="F129" s="129" t="s">
        <v>53</v>
      </c>
      <c r="G129" s="129" t="s">
        <v>132</v>
      </c>
      <c r="H129" s="129" t="s">
        <v>133</v>
      </c>
      <c r="I129" s="129" t="s">
        <v>134</v>
      </c>
      <c r="J129" s="130" t="s">
        <v>106</v>
      </c>
      <c r="K129" s="131" t="s">
        <v>135</v>
      </c>
      <c r="L129" s="132"/>
      <c r="M129" s="59" t="s">
        <v>1</v>
      </c>
      <c r="N129" s="60" t="s">
        <v>35</v>
      </c>
      <c r="O129" s="60" t="s">
        <v>136</v>
      </c>
      <c r="P129" s="60" t="s">
        <v>137</v>
      </c>
      <c r="Q129" s="60" t="s">
        <v>138</v>
      </c>
      <c r="R129" s="60" t="s">
        <v>139</v>
      </c>
      <c r="S129" s="60" t="s">
        <v>140</v>
      </c>
      <c r="T129" s="61" t="s">
        <v>141</v>
      </c>
      <c r="U129" s="126"/>
      <c r="V129" s="126"/>
      <c r="W129" s="126"/>
      <c r="X129" s="126"/>
      <c r="Y129" s="126"/>
      <c r="Z129" s="126"/>
      <c r="AA129" s="126"/>
      <c r="AB129" s="126"/>
      <c r="AC129" s="126"/>
      <c r="AD129" s="126"/>
      <c r="AE129" s="126"/>
    </row>
    <row r="130" spans="1:65" s="2" customFormat="1" ht="22.7" customHeight="1">
      <c r="A130" s="26"/>
      <c r="B130" s="27"/>
      <c r="C130" s="66" t="s">
        <v>107</v>
      </c>
      <c r="D130" s="26"/>
      <c r="E130" s="26"/>
      <c r="F130" s="26"/>
      <c r="G130" s="26"/>
      <c r="H130" s="26"/>
      <c r="I130" s="26"/>
      <c r="J130" s="133"/>
      <c r="K130" s="26"/>
      <c r="L130" s="27"/>
      <c r="M130" s="62"/>
      <c r="N130" s="53"/>
      <c r="O130" s="63"/>
      <c r="P130" s="134">
        <f>P131</f>
        <v>0</v>
      </c>
      <c r="Q130" s="63"/>
      <c r="R130" s="134">
        <f>R131</f>
        <v>0</v>
      </c>
      <c r="S130" s="63"/>
      <c r="T130" s="135">
        <f>T131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T130" s="14" t="s">
        <v>70</v>
      </c>
      <c r="AU130" s="14" t="s">
        <v>108</v>
      </c>
      <c r="BK130" s="136">
        <f>BK131</f>
        <v>0</v>
      </c>
    </row>
    <row r="131" spans="1:65" s="12" customFormat="1" ht="25.9" customHeight="1">
      <c r="B131" s="137"/>
      <c r="D131" s="138" t="s">
        <v>70</v>
      </c>
      <c r="E131" s="139" t="s">
        <v>476</v>
      </c>
      <c r="F131" s="139" t="s">
        <v>477</v>
      </c>
      <c r="J131" s="140"/>
      <c r="L131" s="137"/>
      <c r="M131" s="141"/>
      <c r="N131" s="142"/>
      <c r="O131" s="142"/>
      <c r="P131" s="143">
        <f>P132+P143+P154+P177+P188+P193+P196+P200+P203</f>
        <v>0</v>
      </c>
      <c r="Q131" s="142"/>
      <c r="R131" s="143">
        <f>R132+R143+R154+R177+R188+R193+R196+R200+R203</f>
        <v>0</v>
      </c>
      <c r="S131" s="142"/>
      <c r="T131" s="144">
        <f>T132+T143+T154+T177+T188+T193+T196+T200+T203</f>
        <v>0</v>
      </c>
      <c r="AR131" s="138" t="s">
        <v>83</v>
      </c>
      <c r="AT131" s="145" t="s">
        <v>70</v>
      </c>
      <c r="AU131" s="145" t="s">
        <v>71</v>
      </c>
      <c r="AY131" s="138" t="s">
        <v>144</v>
      </c>
      <c r="BK131" s="146">
        <f>BK132+BK143+BK154+BK177+BK188+BK193+BK196+BK200+BK203</f>
        <v>0</v>
      </c>
    </row>
    <row r="132" spans="1:65" s="12" customFormat="1" ht="22.7" customHeight="1">
      <c r="B132" s="137"/>
      <c r="D132" s="138" t="s">
        <v>70</v>
      </c>
      <c r="E132" s="147" t="s">
        <v>693</v>
      </c>
      <c r="F132" s="147" t="s">
        <v>1578</v>
      </c>
      <c r="J132" s="148"/>
      <c r="L132" s="137"/>
      <c r="M132" s="141"/>
      <c r="N132" s="142"/>
      <c r="O132" s="142"/>
      <c r="P132" s="143">
        <f>SUM(P133:P142)</f>
        <v>0</v>
      </c>
      <c r="Q132" s="142"/>
      <c r="R132" s="143">
        <f>SUM(R133:R142)</f>
        <v>0</v>
      </c>
      <c r="S132" s="142"/>
      <c r="T132" s="144">
        <f>SUM(T133:T142)</f>
        <v>0</v>
      </c>
      <c r="AR132" s="138" t="s">
        <v>78</v>
      </c>
      <c r="AT132" s="145" t="s">
        <v>70</v>
      </c>
      <c r="AU132" s="145" t="s">
        <v>78</v>
      </c>
      <c r="AY132" s="138" t="s">
        <v>144</v>
      </c>
      <c r="BK132" s="146">
        <f>SUM(BK133:BK142)</f>
        <v>0</v>
      </c>
    </row>
    <row r="133" spans="1:65" s="2" customFormat="1" ht="24.2" customHeight="1">
      <c r="A133" s="26"/>
      <c r="B133" s="149"/>
      <c r="C133" s="163" t="s">
        <v>78</v>
      </c>
      <c r="D133" s="163" t="s">
        <v>194</v>
      </c>
      <c r="E133" s="164" t="s">
        <v>1579</v>
      </c>
      <c r="F133" s="165" t="s">
        <v>1915</v>
      </c>
      <c r="G133" s="166" t="s">
        <v>328</v>
      </c>
      <c r="H133" s="167">
        <v>6</v>
      </c>
      <c r="I133" s="168"/>
      <c r="J133" s="168"/>
      <c r="K133" s="169"/>
      <c r="L133" s="170"/>
      <c r="M133" s="171" t="s">
        <v>1</v>
      </c>
      <c r="N133" s="172" t="s">
        <v>37</v>
      </c>
      <c r="O133" s="159">
        <v>0</v>
      </c>
      <c r="P133" s="159">
        <f t="shared" ref="P133:P142" si="0">O133*H133</f>
        <v>0</v>
      </c>
      <c r="Q133" s="159">
        <v>0</v>
      </c>
      <c r="R133" s="159">
        <f t="shared" ref="R133:R142" si="1">Q133*H133</f>
        <v>0</v>
      </c>
      <c r="S133" s="159">
        <v>0</v>
      </c>
      <c r="T133" s="160">
        <f t="shared" ref="T133:T142" si="2">S133*H133</f>
        <v>0</v>
      </c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  <c r="AR133" s="161" t="s">
        <v>274</v>
      </c>
      <c r="AT133" s="161" t="s">
        <v>194</v>
      </c>
      <c r="AU133" s="161" t="s">
        <v>83</v>
      </c>
      <c r="AY133" s="14" t="s">
        <v>144</v>
      </c>
      <c r="BE133" s="162">
        <f t="shared" ref="BE133:BE142" si="3">IF(N133="základná",J133,0)</f>
        <v>0</v>
      </c>
      <c r="BF133" s="162">
        <f t="shared" ref="BF133:BF142" si="4">IF(N133="znížená",J133,0)</f>
        <v>0</v>
      </c>
      <c r="BG133" s="162">
        <f t="shared" ref="BG133:BG142" si="5">IF(N133="zákl. prenesená",J133,0)</f>
        <v>0</v>
      </c>
      <c r="BH133" s="162">
        <f t="shared" ref="BH133:BH142" si="6">IF(N133="zníž. prenesená",J133,0)</f>
        <v>0</v>
      </c>
      <c r="BI133" s="162">
        <f t="shared" ref="BI133:BI142" si="7">IF(N133="nulová",J133,0)</f>
        <v>0</v>
      </c>
      <c r="BJ133" s="14" t="s">
        <v>83</v>
      </c>
      <c r="BK133" s="162">
        <f t="shared" ref="BK133:BK142" si="8">ROUND(I133*H133,2)</f>
        <v>0</v>
      </c>
      <c r="BL133" s="14" t="s">
        <v>207</v>
      </c>
      <c r="BM133" s="161" t="s">
        <v>282</v>
      </c>
    </row>
    <row r="134" spans="1:65" s="2" customFormat="1" ht="24.2" customHeight="1">
      <c r="A134" s="26"/>
      <c r="B134" s="149"/>
      <c r="C134" s="163" t="s">
        <v>83</v>
      </c>
      <c r="D134" s="163" t="s">
        <v>194</v>
      </c>
      <c r="E134" s="164" t="s">
        <v>1580</v>
      </c>
      <c r="F134" s="165" t="s">
        <v>1916</v>
      </c>
      <c r="G134" s="166" t="s">
        <v>328</v>
      </c>
      <c r="H134" s="167">
        <v>12</v>
      </c>
      <c r="I134" s="168"/>
      <c r="J134" s="168"/>
      <c r="K134" s="169"/>
      <c r="L134" s="170"/>
      <c r="M134" s="171" t="s">
        <v>1</v>
      </c>
      <c r="N134" s="172" t="s">
        <v>37</v>
      </c>
      <c r="O134" s="159">
        <v>0</v>
      </c>
      <c r="P134" s="159">
        <f t="shared" si="0"/>
        <v>0</v>
      </c>
      <c r="Q134" s="159">
        <v>0</v>
      </c>
      <c r="R134" s="159">
        <f t="shared" si="1"/>
        <v>0</v>
      </c>
      <c r="S134" s="159">
        <v>0</v>
      </c>
      <c r="T134" s="160">
        <f t="shared" si="2"/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274</v>
      </c>
      <c r="AT134" s="161" t="s">
        <v>194</v>
      </c>
      <c r="AU134" s="161" t="s">
        <v>83</v>
      </c>
      <c r="AY134" s="14" t="s">
        <v>144</v>
      </c>
      <c r="BE134" s="162">
        <f t="shared" si="3"/>
        <v>0</v>
      </c>
      <c r="BF134" s="162">
        <f t="shared" si="4"/>
        <v>0</v>
      </c>
      <c r="BG134" s="162">
        <f t="shared" si="5"/>
        <v>0</v>
      </c>
      <c r="BH134" s="162">
        <f t="shared" si="6"/>
        <v>0</v>
      </c>
      <c r="BI134" s="162">
        <f t="shared" si="7"/>
        <v>0</v>
      </c>
      <c r="BJ134" s="14" t="s">
        <v>83</v>
      </c>
      <c r="BK134" s="162">
        <f t="shared" si="8"/>
        <v>0</v>
      </c>
      <c r="BL134" s="14" t="s">
        <v>207</v>
      </c>
      <c r="BM134" s="161" t="s">
        <v>290</v>
      </c>
    </row>
    <row r="135" spans="1:65" s="2" customFormat="1" ht="24.2" customHeight="1">
      <c r="A135" s="26"/>
      <c r="B135" s="149"/>
      <c r="C135" s="163" t="s">
        <v>87</v>
      </c>
      <c r="D135" s="163" t="s">
        <v>194</v>
      </c>
      <c r="E135" s="164" t="s">
        <v>1581</v>
      </c>
      <c r="F135" s="165" t="s">
        <v>1936</v>
      </c>
      <c r="G135" s="166" t="s">
        <v>328</v>
      </c>
      <c r="H135" s="167">
        <v>12</v>
      </c>
      <c r="I135" s="168"/>
      <c r="J135" s="168"/>
      <c r="K135" s="169"/>
      <c r="L135" s="170"/>
      <c r="M135" s="171" t="s">
        <v>1</v>
      </c>
      <c r="N135" s="172" t="s">
        <v>37</v>
      </c>
      <c r="O135" s="159">
        <v>0</v>
      </c>
      <c r="P135" s="159">
        <f t="shared" si="0"/>
        <v>0</v>
      </c>
      <c r="Q135" s="159">
        <v>0</v>
      </c>
      <c r="R135" s="159">
        <f t="shared" si="1"/>
        <v>0</v>
      </c>
      <c r="S135" s="159">
        <v>0</v>
      </c>
      <c r="T135" s="160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274</v>
      </c>
      <c r="AT135" s="161" t="s">
        <v>194</v>
      </c>
      <c r="AU135" s="161" t="s">
        <v>83</v>
      </c>
      <c r="AY135" s="14" t="s">
        <v>144</v>
      </c>
      <c r="BE135" s="162">
        <f t="shared" si="3"/>
        <v>0</v>
      </c>
      <c r="BF135" s="162">
        <f t="shared" si="4"/>
        <v>0</v>
      </c>
      <c r="BG135" s="162">
        <f t="shared" si="5"/>
        <v>0</v>
      </c>
      <c r="BH135" s="162">
        <f t="shared" si="6"/>
        <v>0</v>
      </c>
      <c r="BI135" s="162">
        <f t="shared" si="7"/>
        <v>0</v>
      </c>
      <c r="BJ135" s="14" t="s">
        <v>83</v>
      </c>
      <c r="BK135" s="162">
        <f t="shared" si="8"/>
        <v>0</v>
      </c>
      <c r="BL135" s="14" t="s">
        <v>207</v>
      </c>
      <c r="BM135" s="161" t="s">
        <v>298</v>
      </c>
    </row>
    <row r="136" spans="1:65" s="2" customFormat="1" ht="24.2" customHeight="1">
      <c r="A136" s="26"/>
      <c r="B136" s="149"/>
      <c r="C136" s="163" t="s">
        <v>90</v>
      </c>
      <c r="D136" s="163" t="s">
        <v>194</v>
      </c>
      <c r="E136" s="164" t="s">
        <v>1582</v>
      </c>
      <c r="F136" s="165" t="s">
        <v>1937</v>
      </c>
      <c r="G136" s="166" t="s">
        <v>328</v>
      </c>
      <c r="H136" s="167">
        <v>10</v>
      </c>
      <c r="I136" s="168"/>
      <c r="J136" s="168"/>
      <c r="K136" s="169"/>
      <c r="L136" s="170"/>
      <c r="M136" s="171" t="s">
        <v>1</v>
      </c>
      <c r="N136" s="172" t="s">
        <v>37</v>
      </c>
      <c r="O136" s="159">
        <v>0</v>
      </c>
      <c r="P136" s="159">
        <f t="shared" si="0"/>
        <v>0</v>
      </c>
      <c r="Q136" s="159">
        <v>0</v>
      </c>
      <c r="R136" s="159">
        <f t="shared" si="1"/>
        <v>0</v>
      </c>
      <c r="S136" s="159">
        <v>0</v>
      </c>
      <c r="T136" s="160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274</v>
      </c>
      <c r="AT136" s="161" t="s">
        <v>194</v>
      </c>
      <c r="AU136" s="161" t="s">
        <v>83</v>
      </c>
      <c r="AY136" s="14" t="s">
        <v>144</v>
      </c>
      <c r="BE136" s="162">
        <f t="shared" si="3"/>
        <v>0</v>
      </c>
      <c r="BF136" s="162">
        <f t="shared" si="4"/>
        <v>0</v>
      </c>
      <c r="BG136" s="162">
        <f t="shared" si="5"/>
        <v>0</v>
      </c>
      <c r="BH136" s="162">
        <f t="shared" si="6"/>
        <v>0</v>
      </c>
      <c r="BI136" s="162">
        <f t="shared" si="7"/>
        <v>0</v>
      </c>
      <c r="BJ136" s="14" t="s">
        <v>83</v>
      </c>
      <c r="BK136" s="162">
        <f t="shared" si="8"/>
        <v>0</v>
      </c>
      <c r="BL136" s="14" t="s">
        <v>207</v>
      </c>
      <c r="BM136" s="161" t="s">
        <v>307</v>
      </c>
    </row>
    <row r="137" spans="1:65" s="2" customFormat="1" ht="24.2" customHeight="1">
      <c r="A137" s="26"/>
      <c r="B137" s="149"/>
      <c r="C137" s="150" t="s">
        <v>93</v>
      </c>
      <c r="D137" s="150" t="s">
        <v>146</v>
      </c>
      <c r="E137" s="151" t="s">
        <v>1583</v>
      </c>
      <c r="F137" s="152" t="s">
        <v>1584</v>
      </c>
      <c r="G137" s="153" t="s">
        <v>328</v>
      </c>
      <c r="H137" s="154">
        <v>6</v>
      </c>
      <c r="I137" s="155"/>
      <c r="J137" s="155"/>
      <c r="K137" s="156"/>
      <c r="L137" s="27"/>
      <c r="M137" s="157" t="s">
        <v>1</v>
      </c>
      <c r="N137" s="158" t="s">
        <v>37</v>
      </c>
      <c r="O137" s="159">
        <v>0</v>
      </c>
      <c r="P137" s="159">
        <f t="shared" si="0"/>
        <v>0</v>
      </c>
      <c r="Q137" s="159">
        <v>0</v>
      </c>
      <c r="R137" s="159">
        <f t="shared" si="1"/>
        <v>0</v>
      </c>
      <c r="S137" s="159">
        <v>0</v>
      </c>
      <c r="T137" s="160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207</v>
      </c>
      <c r="AT137" s="161" t="s">
        <v>146</v>
      </c>
      <c r="AU137" s="161" t="s">
        <v>83</v>
      </c>
      <c r="AY137" s="14" t="s">
        <v>144</v>
      </c>
      <c r="BE137" s="162">
        <f t="shared" si="3"/>
        <v>0</v>
      </c>
      <c r="BF137" s="162">
        <f t="shared" si="4"/>
        <v>0</v>
      </c>
      <c r="BG137" s="162">
        <f t="shared" si="5"/>
        <v>0</v>
      </c>
      <c r="BH137" s="162">
        <f t="shared" si="6"/>
        <v>0</v>
      </c>
      <c r="BI137" s="162">
        <f t="shared" si="7"/>
        <v>0</v>
      </c>
      <c r="BJ137" s="14" t="s">
        <v>83</v>
      </c>
      <c r="BK137" s="162">
        <f t="shared" si="8"/>
        <v>0</v>
      </c>
      <c r="BL137" s="14" t="s">
        <v>207</v>
      </c>
      <c r="BM137" s="161" t="s">
        <v>316</v>
      </c>
    </row>
    <row r="138" spans="1:65" s="2" customFormat="1" ht="24.2" customHeight="1">
      <c r="A138" s="26"/>
      <c r="B138" s="149"/>
      <c r="C138" s="150" t="s">
        <v>96</v>
      </c>
      <c r="D138" s="150" t="s">
        <v>146</v>
      </c>
      <c r="E138" s="151" t="s">
        <v>1585</v>
      </c>
      <c r="F138" s="152" t="s">
        <v>1586</v>
      </c>
      <c r="G138" s="153" t="s">
        <v>328</v>
      </c>
      <c r="H138" s="154">
        <v>12</v>
      </c>
      <c r="I138" s="155"/>
      <c r="J138" s="155"/>
      <c r="K138" s="156"/>
      <c r="L138" s="27"/>
      <c r="M138" s="157" t="s">
        <v>1</v>
      </c>
      <c r="N138" s="158" t="s">
        <v>37</v>
      </c>
      <c r="O138" s="159">
        <v>0</v>
      </c>
      <c r="P138" s="159">
        <f t="shared" si="0"/>
        <v>0</v>
      </c>
      <c r="Q138" s="159">
        <v>0</v>
      </c>
      <c r="R138" s="159">
        <f t="shared" si="1"/>
        <v>0</v>
      </c>
      <c r="S138" s="159">
        <v>0</v>
      </c>
      <c r="T138" s="160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207</v>
      </c>
      <c r="AT138" s="161" t="s">
        <v>146</v>
      </c>
      <c r="AU138" s="161" t="s">
        <v>83</v>
      </c>
      <c r="AY138" s="14" t="s">
        <v>144</v>
      </c>
      <c r="BE138" s="162">
        <f t="shared" si="3"/>
        <v>0</v>
      </c>
      <c r="BF138" s="162">
        <f t="shared" si="4"/>
        <v>0</v>
      </c>
      <c r="BG138" s="162">
        <f t="shared" si="5"/>
        <v>0</v>
      </c>
      <c r="BH138" s="162">
        <f t="shared" si="6"/>
        <v>0</v>
      </c>
      <c r="BI138" s="162">
        <f t="shared" si="7"/>
        <v>0</v>
      </c>
      <c r="BJ138" s="14" t="s">
        <v>83</v>
      </c>
      <c r="BK138" s="162">
        <f t="shared" si="8"/>
        <v>0</v>
      </c>
      <c r="BL138" s="14" t="s">
        <v>207</v>
      </c>
      <c r="BM138" s="161" t="s">
        <v>325</v>
      </c>
    </row>
    <row r="139" spans="1:65" s="2" customFormat="1" ht="24.2" customHeight="1">
      <c r="A139" s="26"/>
      <c r="B139" s="149"/>
      <c r="C139" s="150" t="s">
        <v>168</v>
      </c>
      <c r="D139" s="150" t="s">
        <v>146</v>
      </c>
      <c r="E139" s="151" t="s">
        <v>1016</v>
      </c>
      <c r="F139" s="152" t="s">
        <v>1587</v>
      </c>
      <c r="G139" s="153" t="s">
        <v>328</v>
      </c>
      <c r="H139" s="154">
        <v>12</v>
      </c>
      <c r="I139" s="155"/>
      <c r="J139" s="155"/>
      <c r="K139" s="156"/>
      <c r="L139" s="27"/>
      <c r="M139" s="157" t="s">
        <v>1</v>
      </c>
      <c r="N139" s="158" t="s">
        <v>37</v>
      </c>
      <c r="O139" s="159">
        <v>0</v>
      </c>
      <c r="P139" s="159">
        <f t="shared" si="0"/>
        <v>0</v>
      </c>
      <c r="Q139" s="159">
        <v>0</v>
      </c>
      <c r="R139" s="159">
        <f t="shared" si="1"/>
        <v>0</v>
      </c>
      <c r="S139" s="159">
        <v>0</v>
      </c>
      <c r="T139" s="160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207</v>
      </c>
      <c r="AT139" s="161" t="s">
        <v>146</v>
      </c>
      <c r="AU139" s="161" t="s">
        <v>83</v>
      </c>
      <c r="AY139" s="14" t="s">
        <v>144</v>
      </c>
      <c r="BE139" s="162">
        <f t="shared" si="3"/>
        <v>0</v>
      </c>
      <c r="BF139" s="162">
        <f t="shared" si="4"/>
        <v>0</v>
      </c>
      <c r="BG139" s="162">
        <f t="shared" si="5"/>
        <v>0</v>
      </c>
      <c r="BH139" s="162">
        <f t="shared" si="6"/>
        <v>0</v>
      </c>
      <c r="BI139" s="162">
        <f t="shared" si="7"/>
        <v>0</v>
      </c>
      <c r="BJ139" s="14" t="s">
        <v>83</v>
      </c>
      <c r="BK139" s="162">
        <f t="shared" si="8"/>
        <v>0</v>
      </c>
      <c r="BL139" s="14" t="s">
        <v>207</v>
      </c>
      <c r="BM139" s="161" t="s">
        <v>334</v>
      </c>
    </row>
    <row r="140" spans="1:65" s="2" customFormat="1" ht="24.2" customHeight="1">
      <c r="A140" s="26"/>
      <c r="B140" s="149"/>
      <c r="C140" s="150" t="s">
        <v>172</v>
      </c>
      <c r="D140" s="150" t="s">
        <v>146</v>
      </c>
      <c r="E140" s="151" t="s">
        <v>1021</v>
      </c>
      <c r="F140" s="152" t="s">
        <v>1588</v>
      </c>
      <c r="G140" s="153" t="s">
        <v>328</v>
      </c>
      <c r="H140" s="154">
        <v>10</v>
      </c>
      <c r="I140" s="155"/>
      <c r="J140" s="155"/>
      <c r="K140" s="156"/>
      <c r="L140" s="27"/>
      <c r="M140" s="157" t="s">
        <v>1</v>
      </c>
      <c r="N140" s="158" t="s">
        <v>37</v>
      </c>
      <c r="O140" s="159">
        <v>0</v>
      </c>
      <c r="P140" s="159">
        <f t="shared" si="0"/>
        <v>0</v>
      </c>
      <c r="Q140" s="159">
        <v>0</v>
      </c>
      <c r="R140" s="159">
        <f t="shared" si="1"/>
        <v>0</v>
      </c>
      <c r="S140" s="159">
        <v>0</v>
      </c>
      <c r="T140" s="160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207</v>
      </c>
      <c r="AT140" s="161" t="s">
        <v>146</v>
      </c>
      <c r="AU140" s="161" t="s">
        <v>83</v>
      </c>
      <c r="AY140" s="14" t="s">
        <v>144</v>
      </c>
      <c r="BE140" s="162">
        <f t="shared" si="3"/>
        <v>0</v>
      </c>
      <c r="BF140" s="162">
        <f t="shared" si="4"/>
        <v>0</v>
      </c>
      <c r="BG140" s="162">
        <f t="shared" si="5"/>
        <v>0</v>
      </c>
      <c r="BH140" s="162">
        <f t="shared" si="6"/>
        <v>0</v>
      </c>
      <c r="BI140" s="162">
        <f t="shared" si="7"/>
        <v>0</v>
      </c>
      <c r="BJ140" s="14" t="s">
        <v>83</v>
      </c>
      <c r="BK140" s="162">
        <f t="shared" si="8"/>
        <v>0</v>
      </c>
      <c r="BL140" s="14" t="s">
        <v>207</v>
      </c>
      <c r="BM140" s="161" t="s">
        <v>342</v>
      </c>
    </row>
    <row r="141" spans="1:65" s="2" customFormat="1" ht="24.2" customHeight="1">
      <c r="A141" s="26"/>
      <c r="B141" s="149"/>
      <c r="C141" s="150" t="s">
        <v>176</v>
      </c>
      <c r="D141" s="150" t="s">
        <v>146</v>
      </c>
      <c r="E141" s="151" t="s">
        <v>1589</v>
      </c>
      <c r="F141" s="152" t="s">
        <v>1590</v>
      </c>
      <c r="G141" s="153" t="s">
        <v>489</v>
      </c>
      <c r="H141" s="154"/>
      <c r="I141" s="155">
        <v>2.8</v>
      </c>
      <c r="J141" s="155"/>
      <c r="K141" s="156"/>
      <c r="L141" s="27"/>
      <c r="M141" s="157" t="s">
        <v>1</v>
      </c>
      <c r="N141" s="158" t="s">
        <v>37</v>
      </c>
      <c r="O141" s="159">
        <v>0</v>
      </c>
      <c r="P141" s="159">
        <f t="shared" si="0"/>
        <v>0</v>
      </c>
      <c r="Q141" s="159">
        <v>0</v>
      </c>
      <c r="R141" s="159">
        <f t="shared" si="1"/>
        <v>0</v>
      </c>
      <c r="S141" s="159">
        <v>0</v>
      </c>
      <c r="T141" s="160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207</v>
      </c>
      <c r="AT141" s="161" t="s">
        <v>146</v>
      </c>
      <c r="AU141" s="161" t="s">
        <v>83</v>
      </c>
      <c r="AY141" s="14" t="s">
        <v>144</v>
      </c>
      <c r="BE141" s="162">
        <f t="shared" si="3"/>
        <v>0</v>
      </c>
      <c r="BF141" s="162">
        <f t="shared" si="4"/>
        <v>0</v>
      </c>
      <c r="BG141" s="162">
        <f t="shared" si="5"/>
        <v>0</v>
      </c>
      <c r="BH141" s="162">
        <f t="shared" si="6"/>
        <v>0</v>
      </c>
      <c r="BI141" s="162">
        <f t="shared" si="7"/>
        <v>0</v>
      </c>
      <c r="BJ141" s="14" t="s">
        <v>83</v>
      </c>
      <c r="BK141" s="162">
        <f t="shared" si="8"/>
        <v>0</v>
      </c>
      <c r="BL141" s="14" t="s">
        <v>207</v>
      </c>
      <c r="BM141" s="161" t="s">
        <v>350</v>
      </c>
    </row>
    <row r="142" spans="1:65" s="2" customFormat="1" ht="24.2" customHeight="1">
      <c r="A142" s="26"/>
      <c r="B142" s="149"/>
      <c r="C142" s="150" t="s">
        <v>180</v>
      </c>
      <c r="D142" s="150" t="s">
        <v>146</v>
      </c>
      <c r="E142" s="151" t="s">
        <v>1591</v>
      </c>
      <c r="F142" s="152" t="s">
        <v>1592</v>
      </c>
      <c r="G142" s="153" t="s">
        <v>489</v>
      </c>
      <c r="H142" s="154"/>
      <c r="I142" s="155">
        <v>2.8</v>
      </c>
      <c r="J142" s="155"/>
      <c r="K142" s="156"/>
      <c r="L142" s="27"/>
      <c r="M142" s="157" t="s">
        <v>1</v>
      </c>
      <c r="N142" s="158" t="s">
        <v>37</v>
      </c>
      <c r="O142" s="159">
        <v>0</v>
      </c>
      <c r="P142" s="159">
        <f t="shared" si="0"/>
        <v>0</v>
      </c>
      <c r="Q142" s="159">
        <v>0</v>
      </c>
      <c r="R142" s="159">
        <f t="shared" si="1"/>
        <v>0</v>
      </c>
      <c r="S142" s="159">
        <v>0</v>
      </c>
      <c r="T142" s="160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207</v>
      </c>
      <c r="AT142" s="161" t="s">
        <v>146</v>
      </c>
      <c r="AU142" s="161" t="s">
        <v>83</v>
      </c>
      <c r="AY142" s="14" t="s">
        <v>144</v>
      </c>
      <c r="BE142" s="162">
        <f t="shared" si="3"/>
        <v>0</v>
      </c>
      <c r="BF142" s="162">
        <f t="shared" si="4"/>
        <v>0</v>
      </c>
      <c r="BG142" s="162">
        <f t="shared" si="5"/>
        <v>0</v>
      </c>
      <c r="BH142" s="162">
        <f t="shared" si="6"/>
        <v>0</v>
      </c>
      <c r="BI142" s="162">
        <f t="shared" si="7"/>
        <v>0</v>
      </c>
      <c r="BJ142" s="14" t="s">
        <v>83</v>
      </c>
      <c r="BK142" s="162">
        <f t="shared" si="8"/>
        <v>0</v>
      </c>
      <c r="BL142" s="14" t="s">
        <v>207</v>
      </c>
      <c r="BM142" s="161" t="s">
        <v>358</v>
      </c>
    </row>
    <row r="143" spans="1:65" s="12" customFormat="1" ht="22.7" customHeight="1">
      <c r="B143" s="137"/>
      <c r="D143" s="138" t="s">
        <v>70</v>
      </c>
      <c r="E143" s="147" t="s">
        <v>1593</v>
      </c>
      <c r="F143" s="147" t="s">
        <v>1594</v>
      </c>
      <c r="J143" s="148"/>
      <c r="L143" s="137"/>
      <c r="M143" s="141"/>
      <c r="N143" s="142"/>
      <c r="O143" s="142"/>
      <c r="P143" s="143">
        <f>SUM(P144:P153)</f>
        <v>0</v>
      </c>
      <c r="Q143" s="142"/>
      <c r="R143" s="143">
        <f>SUM(R144:R153)</f>
        <v>0</v>
      </c>
      <c r="S143" s="142"/>
      <c r="T143" s="144">
        <f>SUM(T144:T153)</f>
        <v>0</v>
      </c>
      <c r="AR143" s="138" t="s">
        <v>78</v>
      </c>
      <c r="AT143" s="145" t="s">
        <v>70</v>
      </c>
      <c r="AU143" s="145" t="s">
        <v>78</v>
      </c>
      <c r="AY143" s="138" t="s">
        <v>144</v>
      </c>
      <c r="BK143" s="146">
        <f>SUM(BK144:BK153)</f>
        <v>0</v>
      </c>
    </row>
    <row r="144" spans="1:65" s="2" customFormat="1" ht="24.2" customHeight="1">
      <c r="A144" s="26"/>
      <c r="B144" s="149"/>
      <c r="C144" s="163" t="s">
        <v>184</v>
      </c>
      <c r="D144" s="163" t="s">
        <v>194</v>
      </c>
      <c r="E144" s="164" t="s">
        <v>1595</v>
      </c>
      <c r="F144" s="165" t="s">
        <v>1917</v>
      </c>
      <c r="G144" s="166" t="s">
        <v>328</v>
      </c>
      <c r="H144" s="167">
        <v>10</v>
      </c>
      <c r="I144" s="168"/>
      <c r="J144" s="168"/>
      <c r="K144" s="169"/>
      <c r="L144" s="170"/>
      <c r="M144" s="171" t="s">
        <v>1</v>
      </c>
      <c r="N144" s="172" t="s">
        <v>37</v>
      </c>
      <c r="O144" s="159">
        <v>0</v>
      </c>
      <c r="P144" s="159">
        <f t="shared" ref="P144:P153" si="9">O144*H144</f>
        <v>0</v>
      </c>
      <c r="Q144" s="159">
        <v>0</v>
      </c>
      <c r="R144" s="159">
        <f t="shared" ref="R144:R153" si="10">Q144*H144</f>
        <v>0</v>
      </c>
      <c r="S144" s="159">
        <v>0</v>
      </c>
      <c r="T144" s="160">
        <f t="shared" ref="T144:T153" si="11">S144*H144</f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274</v>
      </c>
      <c r="AT144" s="161" t="s">
        <v>194</v>
      </c>
      <c r="AU144" s="161" t="s">
        <v>83</v>
      </c>
      <c r="AY144" s="14" t="s">
        <v>144</v>
      </c>
      <c r="BE144" s="162">
        <f t="shared" ref="BE144:BE153" si="12">IF(N144="základná",J144,0)</f>
        <v>0</v>
      </c>
      <c r="BF144" s="162">
        <f t="shared" ref="BF144:BF153" si="13">IF(N144="znížená",J144,0)</f>
        <v>0</v>
      </c>
      <c r="BG144" s="162">
        <f t="shared" ref="BG144:BG153" si="14">IF(N144="zákl. prenesená",J144,0)</f>
        <v>0</v>
      </c>
      <c r="BH144" s="162">
        <f t="shared" ref="BH144:BH153" si="15">IF(N144="zníž. prenesená",J144,0)</f>
        <v>0</v>
      </c>
      <c r="BI144" s="162">
        <f t="shared" ref="BI144:BI153" si="16">IF(N144="nulová",J144,0)</f>
        <v>0</v>
      </c>
      <c r="BJ144" s="14" t="s">
        <v>83</v>
      </c>
      <c r="BK144" s="162">
        <f t="shared" ref="BK144:BK153" si="17">ROUND(I144*H144,2)</f>
        <v>0</v>
      </c>
      <c r="BL144" s="14" t="s">
        <v>207</v>
      </c>
      <c r="BM144" s="161" t="s">
        <v>366</v>
      </c>
    </row>
    <row r="145" spans="1:65" s="2" customFormat="1" ht="24.2" customHeight="1">
      <c r="A145" s="26"/>
      <c r="B145" s="149"/>
      <c r="C145" s="163" t="s">
        <v>188</v>
      </c>
      <c r="D145" s="163" t="s">
        <v>194</v>
      </c>
      <c r="E145" s="164" t="s">
        <v>1596</v>
      </c>
      <c r="F145" s="165" t="s">
        <v>1918</v>
      </c>
      <c r="G145" s="166" t="s">
        <v>328</v>
      </c>
      <c r="H145" s="167">
        <v>1</v>
      </c>
      <c r="I145" s="168"/>
      <c r="J145" s="168"/>
      <c r="K145" s="169"/>
      <c r="L145" s="170"/>
      <c r="M145" s="171" t="s">
        <v>1</v>
      </c>
      <c r="N145" s="172" t="s">
        <v>37</v>
      </c>
      <c r="O145" s="159">
        <v>0</v>
      </c>
      <c r="P145" s="159">
        <f t="shared" si="9"/>
        <v>0</v>
      </c>
      <c r="Q145" s="159">
        <v>0</v>
      </c>
      <c r="R145" s="159">
        <f t="shared" si="10"/>
        <v>0</v>
      </c>
      <c r="S145" s="159">
        <v>0</v>
      </c>
      <c r="T145" s="160">
        <f t="shared" si="11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274</v>
      </c>
      <c r="AT145" s="161" t="s">
        <v>194</v>
      </c>
      <c r="AU145" s="161" t="s">
        <v>83</v>
      </c>
      <c r="AY145" s="14" t="s">
        <v>144</v>
      </c>
      <c r="BE145" s="162">
        <f t="shared" si="12"/>
        <v>0</v>
      </c>
      <c r="BF145" s="162">
        <f t="shared" si="13"/>
        <v>0</v>
      </c>
      <c r="BG145" s="162">
        <f t="shared" si="14"/>
        <v>0</v>
      </c>
      <c r="BH145" s="162">
        <f t="shared" si="15"/>
        <v>0</v>
      </c>
      <c r="BI145" s="162">
        <f t="shared" si="16"/>
        <v>0</v>
      </c>
      <c r="BJ145" s="14" t="s">
        <v>83</v>
      </c>
      <c r="BK145" s="162">
        <f t="shared" si="17"/>
        <v>0</v>
      </c>
      <c r="BL145" s="14" t="s">
        <v>207</v>
      </c>
      <c r="BM145" s="161" t="s">
        <v>374</v>
      </c>
    </row>
    <row r="146" spans="1:65" s="2" customFormat="1" ht="16.5" customHeight="1">
      <c r="A146" s="26"/>
      <c r="B146" s="149"/>
      <c r="C146" s="150" t="s">
        <v>193</v>
      </c>
      <c r="D146" s="150" t="s">
        <v>146</v>
      </c>
      <c r="E146" s="151" t="s">
        <v>1597</v>
      </c>
      <c r="F146" s="152" t="s">
        <v>1598</v>
      </c>
      <c r="G146" s="153" t="s">
        <v>328</v>
      </c>
      <c r="H146" s="154">
        <v>1</v>
      </c>
      <c r="I146" s="155"/>
      <c r="J146" s="155"/>
      <c r="K146" s="156"/>
      <c r="L146" s="27"/>
      <c r="M146" s="157" t="s">
        <v>1</v>
      </c>
      <c r="N146" s="158" t="s">
        <v>37</v>
      </c>
      <c r="O146" s="159">
        <v>0</v>
      </c>
      <c r="P146" s="159">
        <f t="shared" si="9"/>
        <v>0</v>
      </c>
      <c r="Q146" s="159">
        <v>0</v>
      </c>
      <c r="R146" s="159">
        <f t="shared" si="10"/>
        <v>0</v>
      </c>
      <c r="S146" s="159">
        <v>0</v>
      </c>
      <c r="T146" s="160">
        <f t="shared" si="11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207</v>
      </c>
      <c r="AT146" s="161" t="s">
        <v>146</v>
      </c>
      <c r="AU146" s="161" t="s">
        <v>83</v>
      </c>
      <c r="AY146" s="14" t="s">
        <v>144</v>
      </c>
      <c r="BE146" s="162">
        <f t="shared" si="12"/>
        <v>0</v>
      </c>
      <c r="BF146" s="162">
        <f t="shared" si="13"/>
        <v>0</v>
      </c>
      <c r="BG146" s="162">
        <f t="shared" si="14"/>
        <v>0</v>
      </c>
      <c r="BH146" s="162">
        <f t="shared" si="15"/>
        <v>0</v>
      </c>
      <c r="BI146" s="162">
        <f t="shared" si="16"/>
        <v>0</v>
      </c>
      <c r="BJ146" s="14" t="s">
        <v>83</v>
      </c>
      <c r="BK146" s="162">
        <f t="shared" si="17"/>
        <v>0</v>
      </c>
      <c r="BL146" s="14" t="s">
        <v>207</v>
      </c>
      <c r="BM146" s="161" t="s">
        <v>382</v>
      </c>
    </row>
    <row r="147" spans="1:65" s="2" customFormat="1" ht="24.2" customHeight="1">
      <c r="A147" s="26"/>
      <c r="B147" s="149"/>
      <c r="C147" s="150" t="s">
        <v>199</v>
      </c>
      <c r="D147" s="150" t="s">
        <v>146</v>
      </c>
      <c r="E147" s="151" t="s">
        <v>1599</v>
      </c>
      <c r="F147" s="152" t="s">
        <v>1600</v>
      </c>
      <c r="G147" s="153" t="s">
        <v>264</v>
      </c>
      <c r="H147" s="154">
        <v>1</v>
      </c>
      <c r="I147" s="155"/>
      <c r="J147" s="155"/>
      <c r="K147" s="156"/>
      <c r="L147" s="27"/>
      <c r="M147" s="157" t="s">
        <v>1</v>
      </c>
      <c r="N147" s="158" t="s">
        <v>37</v>
      </c>
      <c r="O147" s="159">
        <v>0</v>
      </c>
      <c r="P147" s="159">
        <f t="shared" si="9"/>
        <v>0</v>
      </c>
      <c r="Q147" s="159">
        <v>0</v>
      </c>
      <c r="R147" s="159">
        <f t="shared" si="10"/>
        <v>0</v>
      </c>
      <c r="S147" s="159">
        <v>0</v>
      </c>
      <c r="T147" s="160">
        <f t="shared" si="11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207</v>
      </c>
      <c r="AT147" s="161" t="s">
        <v>146</v>
      </c>
      <c r="AU147" s="161" t="s">
        <v>83</v>
      </c>
      <c r="AY147" s="14" t="s">
        <v>144</v>
      </c>
      <c r="BE147" s="162">
        <f t="shared" si="12"/>
        <v>0</v>
      </c>
      <c r="BF147" s="162">
        <f t="shared" si="13"/>
        <v>0</v>
      </c>
      <c r="BG147" s="162">
        <f t="shared" si="14"/>
        <v>0</v>
      </c>
      <c r="BH147" s="162">
        <f t="shared" si="15"/>
        <v>0</v>
      </c>
      <c r="BI147" s="162">
        <f t="shared" si="16"/>
        <v>0</v>
      </c>
      <c r="BJ147" s="14" t="s">
        <v>83</v>
      </c>
      <c r="BK147" s="162">
        <f t="shared" si="17"/>
        <v>0</v>
      </c>
      <c r="BL147" s="14" t="s">
        <v>207</v>
      </c>
      <c r="BM147" s="161" t="s">
        <v>390</v>
      </c>
    </row>
    <row r="148" spans="1:65" s="2" customFormat="1" ht="24.95" customHeight="1">
      <c r="A148" s="26"/>
      <c r="B148" s="149"/>
      <c r="C148" s="163" t="s">
        <v>203</v>
      </c>
      <c r="D148" s="163" t="s">
        <v>194</v>
      </c>
      <c r="E148" s="164" t="s">
        <v>1601</v>
      </c>
      <c r="F148" s="165" t="s">
        <v>1938</v>
      </c>
      <c r="G148" s="166" t="s">
        <v>264</v>
      </c>
      <c r="H148" s="167">
        <v>3</v>
      </c>
      <c r="I148" s="168"/>
      <c r="J148" s="168"/>
      <c r="K148" s="169"/>
      <c r="L148" s="170"/>
      <c r="M148" s="171" t="s">
        <v>1</v>
      </c>
      <c r="N148" s="172" t="s">
        <v>37</v>
      </c>
      <c r="O148" s="159">
        <v>0</v>
      </c>
      <c r="P148" s="159">
        <f t="shared" si="9"/>
        <v>0</v>
      </c>
      <c r="Q148" s="159">
        <v>0</v>
      </c>
      <c r="R148" s="159">
        <f t="shared" si="10"/>
        <v>0</v>
      </c>
      <c r="S148" s="159">
        <v>0</v>
      </c>
      <c r="T148" s="160">
        <f t="shared" si="11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274</v>
      </c>
      <c r="AT148" s="161" t="s">
        <v>194</v>
      </c>
      <c r="AU148" s="161" t="s">
        <v>83</v>
      </c>
      <c r="AY148" s="14" t="s">
        <v>144</v>
      </c>
      <c r="BE148" s="162">
        <f t="shared" si="12"/>
        <v>0</v>
      </c>
      <c r="BF148" s="162">
        <f t="shared" si="13"/>
        <v>0</v>
      </c>
      <c r="BG148" s="162">
        <f t="shared" si="14"/>
        <v>0</v>
      </c>
      <c r="BH148" s="162">
        <f t="shared" si="15"/>
        <v>0</v>
      </c>
      <c r="BI148" s="162">
        <f t="shared" si="16"/>
        <v>0</v>
      </c>
      <c r="BJ148" s="14" t="s">
        <v>83</v>
      </c>
      <c r="BK148" s="162">
        <f t="shared" si="17"/>
        <v>0</v>
      </c>
      <c r="BL148" s="14" t="s">
        <v>207</v>
      </c>
      <c r="BM148" s="161" t="s">
        <v>398</v>
      </c>
    </row>
    <row r="149" spans="1:65" s="2" customFormat="1" ht="21.75" customHeight="1">
      <c r="A149" s="26"/>
      <c r="B149" s="149"/>
      <c r="C149" s="150" t="s">
        <v>207</v>
      </c>
      <c r="D149" s="150" t="s">
        <v>146</v>
      </c>
      <c r="E149" s="151" t="s">
        <v>494</v>
      </c>
      <c r="F149" s="152" t="s">
        <v>1602</v>
      </c>
      <c r="G149" s="153" t="s">
        <v>264</v>
      </c>
      <c r="H149" s="154">
        <v>3</v>
      </c>
      <c r="I149" s="155"/>
      <c r="J149" s="155"/>
      <c r="K149" s="156"/>
      <c r="L149" s="27"/>
      <c r="M149" s="157" t="s">
        <v>1</v>
      </c>
      <c r="N149" s="158" t="s">
        <v>37</v>
      </c>
      <c r="O149" s="159">
        <v>0</v>
      </c>
      <c r="P149" s="159">
        <f t="shared" si="9"/>
        <v>0</v>
      </c>
      <c r="Q149" s="159">
        <v>0</v>
      </c>
      <c r="R149" s="159">
        <f t="shared" si="10"/>
        <v>0</v>
      </c>
      <c r="S149" s="159">
        <v>0</v>
      </c>
      <c r="T149" s="160">
        <f t="shared" si="11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207</v>
      </c>
      <c r="AT149" s="161" t="s">
        <v>146</v>
      </c>
      <c r="AU149" s="161" t="s">
        <v>83</v>
      </c>
      <c r="AY149" s="14" t="s">
        <v>144</v>
      </c>
      <c r="BE149" s="162">
        <f t="shared" si="12"/>
        <v>0</v>
      </c>
      <c r="BF149" s="162">
        <f t="shared" si="13"/>
        <v>0</v>
      </c>
      <c r="BG149" s="162">
        <f t="shared" si="14"/>
        <v>0</v>
      </c>
      <c r="BH149" s="162">
        <f t="shared" si="15"/>
        <v>0</v>
      </c>
      <c r="BI149" s="162">
        <f t="shared" si="16"/>
        <v>0</v>
      </c>
      <c r="BJ149" s="14" t="s">
        <v>83</v>
      </c>
      <c r="BK149" s="162">
        <f t="shared" si="17"/>
        <v>0</v>
      </c>
      <c r="BL149" s="14" t="s">
        <v>207</v>
      </c>
      <c r="BM149" s="161" t="s">
        <v>406</v>
      </c>
    </row>
    <row r="150" spans="1:65" s="2" customFormat="1" ht="24.2" customHeight="1">
      <c r="A150" s="26"/>
      <c r="B150" s="149"/>
      <c r="C150" s="150" t="s">
        <v>212</v>
      </c>
      <c r="D150" s="150" t="s">
        <v>146</v>
      </c>
      <c r="E150" s="151" t="s">
        <v>1603</v>
      </c>
      <c r="F150" s="152" t="s">
        <v>1604</v>
      </c>
      <c r="G150" s="153" t="s">
        <v>328</v>
      </c>
      <c r="H150" s="154">
        <v>10</v>
      </c>
      <c r="I150" s="155"/>
      <c r="J150" s="155"/>
      <c r="K150" s="156"/>
      <c r="L150" s="27"/>
      <c r="M150" s="157" t="s">
        <v>1</v>
      </c>
      <c r="N150" s="158" t="s">
        <v>37</v>
      </c>
      <c r="O150" s="159">
        <v>0</v>
      </c>
      <c r="P150" s="159">
        <f t="shared" si="9"/>
        <v>0</v>
      </c>
      <c r="Q150" s="159">
        <v>0</v>
      </c>
      <c r="R150" s="159">
        <f t="shared" si="10"/>
        <v>0</v>
      </c>
      <c r="S150" s="159">
        <v>0</v>
      </c>
      <c r="T150" s="160">
        <f t="shared" si="11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207</v>
      </c>
      <c r="AT150" s="161" t="s">
        <v>146</v>
      </c>
      <c r="AU150" s="161" t="s">
        <v>83</v>
      </c>
      <c r="AY150" s="14" t="s">
        <v>144</v>
      </c>
      <c r="BE150" s="162">
        <f t="shared" si="12"/>
        <v>0</v>
      </c>
      <c r="BF150" s="162">
        <f t="shared" si="13"/>
        <v>0</v>
      </c>
      <c r="BG150" s="162">
        <f t="shared" si="14"/>
        <v>0</v>
      </c>
      <c r="BH150" s="162">
        <f t="shared" si="15"/>
        <v>0</v>
      </c>
      <c r="BI150" s="162">
        <f t="shared" si="16"/>
        <v>0</v>
      </c>
      <c r="BJ150" s="14" t="s">
        <v>83</v>
      </c>
      <c r="BK150" s="162">
        <f t="shared" si="17"/>
        <v>0</v>
      </c>
      <c r="BL150" s="14" t="s">
        <v>207</v>
      </c>
      <c r="BM150" s="161" t="s">
        <v>414</v>
      </c>
    </row>
    <row r="151" spans="1:65" s="2" customFormat="1" ht="24.2" customHeight="1">
      <c r="A151" s="26"/>
      <c r="B151" s="149"/>
      <c r="C151" s="150" t="s">
        <v>216</v>
      </c>
      <c r="D151" s="150" t="s">
        <v>146</v>
      </c>
      <c r="E151" s="151" t="s">
        <v>1605</v>
      </c>
      <c r="F151" s="152" t="s">
        <v>1606</v>
      </c>
      <c r="G151" s="153" t="s">
        <v>328</v>
      </c>
      <c r="H151" s="154">
        <v>1</v>
      </c>
      <c r="I151" s="155"/>
      <c r="J151" s="155"/>
      <c r="K151" s="156"/>
      <c r="L151" s="27"/>
      <c r="M151" s="157" t="s">
        <v>1</v>
      </c>
      <c r="N151" s="158" t="s">
        <v>37</v>
      </c>
      <c r="O151" s="159">
        <v>0</v>
      </c>
      <c r="P151" s="159">
        <f t="shared" si="9"/>
        <v>0</v>
      </c>
      <c r="Q151" s="159">
        <v>0</v>
      </c>
      <c r="R151" s="159">
        <f t="shared" si="10"/>
        <v>0</v>
      </c>
      <c r="S151" s="159">
        <v>0</v>
      </c>
      <c r="T151" s="160">
        <f t="shared" si="11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207</v>
      </c>
      <c r="AT151" s="161" t="s">
        <v>146</v>
      </c>
      <c r="AU151" s="161" t="s">
        <v>83</v>
      </c>
      <c r="AY151" s="14" t="s">
        <v>144</v>
      </c>
      <c r="BE151" s="162">
        <f t="shared" si="12"/>
        <v>0</v>
      </c>
      <c r="BF151" s="162">
        <f t="shared" si="13"/>
        <v>0</v>
      </c>
      <c r="BG151" s="162">
        <f t="shared" si="14"/>
        <v>0</v>
      </c>
      <c r="BH151" s="162">
        <f t="shared" si="15"/>
        <v>0</v>
      </c>
      <c r="BI151" s="162">
        <f t="shared" si="16"/>
        <v>0</v>
      </c>
      <c r="BJ151" s="14" t="s">
        <v>83</v>
      </c>
      <c r="BK151" s="162">
        <f t="shared" si="17"/>
        <v>0</v>
      </c>
      <c r="BL151" s="14" t="s">
        <v>207</v>
      </c>
      <c r="BM151" s="161" t="s">
        <v>422</v>
      </c>
    </row>
    <row r="152" spans="1:65" s="2" customFormat="1" ht="24.2" customHeight="1">
      <c r="A152" s="26"/>
      <c r="B152" s="149"/>
      <c r="C152" s="150" t="s">
        <v>220</v>
      </c>
      <c r="D152" s="150" t="s">
        <v>146</v>
      </c>
      <c r="E152" s="151" t="s">
        <v>1607</v>
      </c>
      <c r="F152" s="152" t="s">
        <v>1608</v>
      </c>
      <c r="G152" s="153" t="s">
        <v>489</v>
      </c>
      <c r="H152" s="154"/>
      <c r="I152" s="155">
        <v>1</v>
      </c>
      <c r="J152" s="155"/>
      <c r="K152" s="156"/>
      <c r="L152" s="27"/>
      <c r="M152" s="157" t="s">
        <v>1</v>
      </c>
      <c r="N152" s="158" t="s">
        <v>37</v>
      </c>
      <c r="O152" s="159">
        <v>0</v>
      </c>
      <c r="P152" s="159">
        <f t="shared" si="9"/>
        <v>0</v>
      </c>
      <c r="Q152" s="159">
        <v>0</v>
      </c>
      <c r="R152" s="159">
        <f t="shared" si="10"/>
        <v>0</v>
      </c>
      <c r="S152" s="159">
        <v>0</v>
      </c>
      <c r="T152" s="160">
        <f t="shared" si="11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207</v>
      </c>
      <c r="AT152" s="161" t="s">
        <v>146</v>
      </c>
      <c r="AU152" s="161" t="s">
        <v>83</v>
      </c>
      <c r="AY152" s="14" t="s">
        <v>144</v>
      </c>
      <c r="BE152" s="162">
        <f t="shared" si="12"/>
        <v>0</v>
      </c>
      <c r="BF152" s="162">
        <f t="shared" si="13"/>
        <v>0</v>
      </c>
      <c r="BG152" s="162">
        <f t="shared" si="14"/>
        <v>0</v>
      </c>
      <c r="BH152" s="162">
        <f t="shared" si="15"/>
        <v>0</v>
      </c>
      <c r="BI152" s="162">
        <f t="shared" si="16"/>
        <v>0</v>
      </c>
      <c r="BJ152" s="14" t="s">
        <v>83</v>
      </c>
      <c r="BK152" s="162">
        <f t="shared" si="17"/>
        <v>0</v>
      </c>
      <c r="BL152" s="14" t="s">
        <v>207</v>
      </c>
      <c r="BM152" s="161" t="s">
        <v>430</v>
      </c>
    </row>
    <row r="153" spans="1:65" s="2" customFormat="1" ht="24.2" customHeight="1">
      <c r="A153" s="26"/>
      <c r="B153" s="149"/>
      <c r="C153" s="150" t="s">
        <v>7</v>
      </c>
      <c r="D153" s="150" t="s">
        <v>146</v>
      </c>
      <c r="E153" s="151" t="s">
        <v>1609</v>
      </c>
      <c r="F153" s="152" t="s">
        <v>1610</v>
      </c>
      <c r="G153" s="153" t="s">
        <v>489</v>
      </c>
      <c r="H153" s="154"/>
      <c r="I153" s="155">
        <v>1</v>
      </c>
      <c r="J153" s="155"/>
      <c r="K153" s="156"/>
      <c r="L153" s="27"/>
      <c r="M153" s="157" t="s">
        <v>1</v>
      </c>
      <c r="N153" s="158" t="s">
        <v>37</v>
      </c>
      <c r="O153" s="159">
        <v>0</v>
      </c>
      <c r="P153" s="159">
        <f t="shared" si="9"/>
        <v>0</v>
      </c>
      <c r="Q153" s="159">
        <v>0</v>
      </c>
      <c r="R153" s="159">
        <f t="shared" si="10"/>
        <v>0</v>
      </c>
      <c r="S153" s="159">
        <v>0</v>
      </c>
      <c r="T153" s="160">
        <f t="shared" si="11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207</v>
      </c>
      <c r="AT153" s="161" t="s">
        <v>146</v>
      </c>
      <c r="AU153" s="161" t="s">
        <v>83</v>
      </c>
      <c r="AY153" s="14" t="s">
        <v>144</v>
      </c>
      <c r="BE153" s="162">
        <f t="shared" si="12"/>
        <v>0</v>
      </c>
      <c r="BF153" s="162">
        <f t="shared" si="13"/>
        <v>0</v>
      </c>
      <c r="BG153" s="162">
        <f t="shared" si="14"/>
        <v>0</v>
      </c>
      <c r="BH153" s="162">
        <f t="shared" si="15"/>
        <v>0</v>
      </c>
      <c r="BI153" s="162">
        <f t="shared" si="16"/>
        <v>0</v>
      </c>
      <c r="BJ153" s="14" t="s">
        <v>83</v>
      </c>
      <c r="BK153" s="162">
        <f t="shared" si="17"/>
        <v>0</v>
      </c>
      <c r="BL153" s="14" t="s">
        <v>207</v>
      </c>
      <c r="BM153" s="161" t="s">
        <v>438</v>
      </c>
    </row>
    <row r="154" spans="1:65" s="12" customFormat="1" ht="22.7" customHeight="1">
      <c r="B154" s="137"/>
      <c r="D154" s="138" t="s">
        <v>70</v>
      </c>
      <c r="E154" s="147" t="s">
        <v>1611</v>
      </c>
      <c r="F154" s="147" t="s">
        <v>1612</v>
      </c>
      <c r="J154" s="148"/>
      <c r="L154" s="137"/>
      <c r="M154" s="141"/>
      <c r="N154" s="142"/>
      <c r="O154" s="142"/>
      <c r="P154" s="143">
        <f>SUM(P155:P176)</f>
        <v>0</v>
      </c>
      <c r="Q154" s="142"/>
      <c r="R154" s="143">
        <f>SUM(R155:R176)</f>
        <v>0</v>
      </c>
      <c r="S154" s="142"/>
      <c r="T154" s="144">
        <f>SUM(T155:T176)</f>
        <v>0</v>
      </c>
      <c r="AR154" s="138" t="s">
        <v>78</v>
      </c>
      <c r="AT154" s="145" t="s">
        <v>70</v>
      </c>
      <c r="AU154" s="145" t="s">
        <v>78</v>
      </c>
      <c r="AY154" s="138" t="s">
        <v>144</v>
      </c>
      <c r="BK154" s="146">
        <f>SUM(BK155:BK176)</f>
        <v>0</v>
      </c>
    </row>
    <row r="155" spans="1:65" s="2" customFormat="1" ht="24.2" customHeight="1">
      <c r="A155" s="26"/>
      <c r="B155" s="149"/>
      <c r="C155" s="150" t="s">
        <v>228</v>
      </c>
      <c r="D155" s="150" t="s">
        <v>146</v>
      </c>
      <c r="E155" s="151" t="s">
        <v>1613</v>
      </c>
      <c r="F155" s="152" t="s">
        <v>1614</v>
      </c>
      <c r="G155" s="153" t="s">
        <v>328</v>
      </c>
      <c r="H155" s="154">
        <v>18</v>
      </c>
      <c r="I155" s="155"/>
      <c r="J155" s="155"/>
      <c r="K155" s="156"/>
      <c r="L155" s="27"/>
      <c r="M155" s="157" t="s">
        <v>1</v>
      </c>
      <c r="N155" s="158" t="s">
        <v>37</v>
      </c>
      <c r="O155" s="159">
        <v>0</v>
      </c>
      <c r="P155" s="159">
        <f t="shared" ref="P155:P176" si="18">O155*H155</f>
        <v>0</v>
      </c>
      <c r="Q155" s="159">
        <v>0</v>
      </c>
      <c r="R155" s="159">
        <f t="shared" ref="R155:R176" si="19">Q155*H155</f>
        <v>0</v>
      </c>
      <c r="S155" s="159">
        <v>0</v>
      </c>
      <c r="T155" s="160">
        <f t="shared" ref="T155:T176" si="20">S155*H155</f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207</v>
      </c>
      <c r="AT155" s="161" t="s">
        <v>146</v>
      </c>
      <c r="AU155" s="161" t="s">
        <v>83</v>
      </c>
      <c r="AY155" s="14" t="s">
        <v>144</v>
      </c>
      <c r="BE155" s="162">
        <f t="shared" ref="BE155:BE176" si="21">IF(N155="základná",J155,0)</f>
        <v>0</v>
      </c>
      <c r="BF155" s="162">
        <f t="shared" ref="BF155:BF176" si="22">IF(N155="znížená",J155,0)</f>
        <v>0</v>
      </c>
      <c r="BG155" s="162">
        <f t="shared" ref="BG155:BG176" si="23">IF(N155="zákl. prenesená",J155,0)</f>
        <v>0</v>
      </c>
      <c r="BH155" s="162">
        <f t="shared" ref="BH155:BH176" si="24">IF(N155="zníž. prenesená",J155,0)</f>
        <v>0</v>
      </c>
      <c r="BI155" s="162">
        <f t="shared" ref="BI155:BI176" si="25">IF(N155="nulová",J155,0)</f>
        <v>0</v>
      </c>
      <c r="BJ155" s="14" t="s">
        <v>83</v>
      </c>
      <c r="BK155" s="162">
        <f t="shared" ref="BK155:BK176" si="26">ROUND(I155*H155,2)</f>
        <v>0</v>
      </c>
      <c r="BL155" s="14" t="s">
        <v>207</v>
      </c>
      <c r="BM155" s="161" t="s">
        <v>446</v>
      </c>
    </row>
    <row r="156" spans="1:65" s="2" customFormat="1" ht="24.2" customHeight="1">
      <c r="A156" s="26"/>
      <c r="B156" s="149"/>
      <c r="C156" s="150" t="s">
        <v>232</v>
      </c>
      <c r="D156" s="150" t="s">
        <v>146</v>
      </c>
      <c r="E156" s="151" t="s">
        <v>1615</v>
      </c>
      <c r="F156" s="152" t="s">
        <v>1616</v>
      </c>
      <c r="G156" s="153" t="s">
        <v>328</v>
      </c>
      <c r="H156" s="154">
        <v>22</v>
      </c>
      <c r="I156" s="155"/>
      <c r="J156" s="155"/>
      <c r="K156" s="156"/>
      <c r="L156" s="27"/>
      <c r="M156" s="157" t="s">
        <v>1</v>
      </c>
      <c r="N156" s="158" t="s">
        <v>37</v>
      </c>
      <c r="O156" s="159">
        <v>0</v>
      </c>
      <c r="P156" s="159">
        <f t="shared" si="18"/>
        <v>0</v>
      </c>
      <c r="Q156" s="159">
        <v>0</v>
      </c>
      <c r="R156" s="159">
        <f t="shared" si="19"/>
        <v>0</v>
      </c>
      <c r="S156" s="159">
        <v>0</v>
      </c>
      <c r="T156" s="160">
        <f t="shared" si="20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207</v>
      </c>
      <c r="AT156" s="161" t="s">
        <v>146</v>
      </c>
      <c r="AU156" s="161" t="s">
        <v>83</v>
      </c>
      <c r="AY156" s="14" t="s">
        <v>144</v>
      </c>
      <c r="BE156" s="162">
        <f t="shared" si="21"/>
        <v>0</v>
      </c>
      <c r="BF156" s="162">
        <f t="shared" si="22"/>
        <v>0</v>
      </c>
      <c r="BG156" s="162">
        <f t="shared" si="23"/>
        <v>0</v>
      </c>
      <c r="BH156" s="162">
        <f t="shared" si="24"/>
        <v>0</v>
      </c>
      <c r="BI156" s="162">
        <f t="shared" si="25"/>
        <v>0</v>
      </c>
      <c r="BJ156" s="14" t="s">
        <v>83</v>
      </c>
      <c r="BK156" s="162">
        <f t="shared" si="26"/>
        <v>0</v>
      </c>
      <c r="BL156" s="14" t="s">
        <v>207</v>
      </c>
      <c r="BM156" s="161" t="s">
        <v>454</v>
      </c>
    </row>
    <row r="157" spans="1:65" s="2" customFormat="1" ht="21.75" customHeight="1">
      <c r="A157" s="26"/>
      <c r="B157" s="149"/>
      <c r="C157" s="163" t="s">
        <v>236</v>
      </c>
      <c r="D157" s="163" t="s">
        <v>194</v>
      </c>
      <c r="E157" s="164" t="s">
        <v>1617</v>
      </c>
      <c r="F157" s="165" t="s">
        <v>1618</v>
      </c>
      <c r="G157" s="166" t="s">
        <v>264</v>
      </c>
      <c r="H157" s="167">
        <v>4</v>
      </c>
      <c r="I157" s="168"/>
      <c r="J157" s="168"/>
      <c r="K157" s="169"/>
      <c r="L157" s="170"/>
      <c r="M157" s="171" t="s">
        <v>1</v>
      </c>
      <c r="N157" s="172" t="s">
        <v>37</v>
      </c>
      <c r="O157" s="159">
        <v>0</v>
      </c>
      <c r="P157" s="159">
        <f t="shared" si="18"/>
        <v>0</v>
      </c>
      <c r="Q157" s="159">
        <v>0</v>
      </c>
      <c r="R157" s="159">
        <f t="shared" si="19"/>
        <v>0</v>
      </c>
      <c r="S157" s="159">
        <v>0</v>
      </c>
      <c r="T157" s="160">
        <f t="shared" si="20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274</v>
      </c>
      <c r="AT157" s="161" t="s">
        <v>194</v>
      </c>
      <c r="AU157" s="161" t="s">
        <v>83</v>
      </c>
      <c r="AY157" s="14" t="s">
        <v>144</v>
      </c>
      <c r="BE157" s="162">
        <f t="shared" si="21"/>
        <v>0</v>
      </c>
      <c r="BF157" s="162">
        <f t="shared" si="22"/>
        <v>0</v>
      </c>
      <c r="BG157" s="162">
        <f t="shared" si="23"/>
        <v>0</v>
      </c>
      <c r="BH157" s="162">
        <f t="shared" si="24"/>
        <v>0</v>
      </c>
      <c r="BI157" s="162">
        <f t="shared" si="25"/>
        <v>0</v>
      </c>
      <c r="BJ157" s="14" t="s">
        <v>83</v>
      </c>
      <c r="BK157" s="162">
        <f t="shared" si="26"/>
        <v>0</v>
      </c>
      <c r="BL157" s="14" t="s">
        <v>207</v>
      </c>
      <c r="BM157" s="161" t="s">
        <v>462</v>
      </c>
    </row>
    <row r="158" spans="1:65" s="2" customFormat="1" ht="21.75" customHeight="1">
      <c r="A158" s="26"/>
      <c r="B158" s="149"/>
      <c r="C158" s="163" t="s">
        <v>240</v>
      </c>
      <c r="D158" s="163" t="s">
        <v>194</v>
      </c>
      <c r="E158" s="164" t="s">
        <v>1619</v>
      </c>
      <c r="F158" s="165" t="s">
        <v>1620</v>
      </c>
      <c r="G158" s="166" t="s">
        <v>264</v>
      </c>
      <c r="H158" s="167">
        <v>3</v>
      </c>
      <c r="I158" s="168"/>
      <c r="J158" s="168"/>
      <c r="K158" s="169"/>
      <c r="L158" s="170"/>
      <c r="M158" s="171" t="s">
        <v>1</v>
      </c>
      <c r="N158" s="172" t="s">
        <v>37</v>
      </c>
      <c r="O158" s="159">
        <v>0</v>
      </c>
      <c r="P158" s="159">
        <f t="shared" si="18"/>
        <v>0</v>
      </c>
      <c r="Q158" s="159">
        <v>0</v>
      </c>
      <c r="R158" s="159">
        <f t="shared" si="19"/>
        <v>0</v>
      </c>
      <c r="S158" s="159">
        <v>0</v>
      </c>
      <c r="T158" s="160">
        <f t="shared" si="20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274</v>
      </c>
      <c r="AT158" s="161" t="s">
        <v>194</v>
      </c>
      <c r="AU158" s="161" t="s">
        <v>83</v>
      </c>
      <c r="AY158" s="14" t="s">
        <v>144</v>
      </c>
      <c r="BE158" s="162">
        <f t="shared" si="21"/>
        <v>0</v>
      </c>
      <c r="BF158" s="162">
        <f t="shared" si="22"/>
        <v>0</v>
      </c>
      <c r="BG158" s="162">
        <f t="shared" si="23"/>
        <v>0</v>
      </c>
      <c r="BH158" s="162">
        <f t="shared" si="24"/>
        <v>0</v>
      </c>
      <c r="BI158" s="162">
        <f t="shared" si="25"/>
        <v>0</v>
      </c>
      <c r="BJ158" s="14" t="s">
        <v>83</v>
      </c>
      <c r="BK158" s="162">
        <f t="shared" si="26"/>
        <v>0</v>
      </c>
      <c r="BL158" s="14" t="s">
        <v>207</v>
      </c>
      <c r="BM158" s="161" t="s">
        <v>472</v>
      </c>
    </row>
    <row r="159" spans="1:65" s="2" customFormat="1" ht="24.2" customHeight="1">
      <c r="A159" s="26"/>
      <c r="B159" s="149"/>
      <c r="C159" s="150" t="s">
        <v>244</v>
      </c>
      <c r="D159" s="150" t="s">
        <v>146</v>
      </c>
      <c r="E159" s="151" t="s">
        <v>1621</v>
      </c>
      <c r="F159" s="152" t="s">
        <v>1622</v>
      </c>
      <c r="G159" s="153" t="s">
        <v>264</v>
      </c>
      <c r="H159" s="154">
        <v>4</v>
      </c>
      <c r="I159" s="155"/>
      <c r="J159" s="155"/>
      <c r="K159" s="156"/>
      <c r="L159" s="27"/>
      <c r="M159" s="157" t="s">
        <v>1</v>
      </c>
      <c r="N159" s="158" t="s">
        <v>37</v>
      </c>
      <c r="O159" s="159">
        <v>0</v>
      </c>
      <c r="P159" s="159">
        <f t="shared" si="18"/>
        <v>0</v>
      </c>
      <c r="Q159" s="159">
        <v>0</v>
      </c>
      <c r="R159" s="159">
        <f t="shared" si="19"/>
        <v>0</v>
      </c>
      <c r="S159" s="159">
        <v>0</v>
      </c>
      <c r="T159" s="160">
        <f t="shared" si="20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207</v>
      </c>
      <c r="AT159" s="161" t="s">
        <v>146</v>
      </c>
      <c r="AU159" s="161" t="s">
        <v>83</v>
      </c>
      <c r="AY159" s="14" t="s">
        <v>144</v>
      </c>
      <c r="BE159" s="162">
        <f t="shared" si="21"/>
        <v>0</v>
      </c>
      <c r="BF159" s="162">
        <f t="shared" si="22"/>
        <v>0</v>
      </c>
      <c r="BG159" s="162">
        <f t="shared" si="23"/>
        <v>0</v>
      </c>
      <c r="BH159" s="162">
        <f t="shared" si="24"/>
        <v>0</v>
      </c>
      <c r="BI159" s="162">
        <f t="shared" si="25"/>
        <v>0</v>
      </c>
      <c r="BJ159" s="14" t="s">
        <v>83</v>
      </c>
      <c r="BK159" s="162">
        <f t="shared" si="26"/>
        <v>0</v>
      </c>
      <c r="BL159" s="14" t="s">
        <v>207</v>
      </c>
      <c r="BM159" s="161" t="s">
        <v>483</v>
      </c>
    </row>
    <row r="160" spans="1:65" s="2" customFormat="1" ht="24.2" customHeight="1">
      <c r="A160" s="26"/>
      <c r="B160" s="149"/>
      <c r="C160" s="150" t="s">
        <v>248</v>
      </c>
      <c r="D160" s="150" t="s">
        <v>146</v>
      </c>
      <c r="E160" s="151" t="s">
        <v>1623</v>
      </c>
      <c r="F160" s="152" t="s">
        <v>1624</v>
      </c>
      <c r="G160" s="153" t="s">
        <v>264</v>
      </c>
      <c r="H160" s="154">
        <v>3</v>
      </c>
      <c r="I160" s="155"/>
      <c r="J160" s="155"/>
      <c r="K160" s="156"/>
      <c r="L160" s="27"/>
      <c r="M160" s="157" t="s">
        <v>1</v>
      </c>
      <c r="N160" s="158" t="s">
        <v>37</v>
      </c>
      <c r="O160" s="159">
        <v>0</v>
      </c>
      <c r="P160" s="159">
        <f t="shared" si="18"/>
        <v>0</v>
      </c>
      <c r="Q160" s="159">
        <v>0</v>
      </c>
      <c r="R160" s="159">
        <f t="shared" si="19"/>
        <v>0</v>
      </c>
      <c r="S160" s="159">
        <v>0</v>
      </c>
      <c r="T160" s="160">
        <f t="shared" si="20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207</v>
      </c>
      <c r="AT160" s="161" t="s">
        <v>146</v>
      </c>
      <c r="AU160" s="161" t="s">
        <v>83</v>
      </c>
      <c r="AY160" s="14" t="s">
        <v>144</v>
      </c>
      <c r="BE160" s="162">
        <f t="shared" si="21"/>
        <v>0</v>
      </c>
      <c r="BF160" s="162">
        <f t="shared" si="22"/>
        <v>0</v>
      </c>
      <c r="BG160" s="162">
        <f t="shared" si="23"/>
        <v>0</v>
      </c>
      <c r="BH160" s="162">
        <f t="shared" si="24"/>
        <v>0</v>
      </c>
      <c r="BI160" s="162">
        <f t="shared" si="25"/>
        <v>0</v>
      </c>
      <c r="BJ160" s="14" t="s">
        <v>83</v>
      </c>
      <c r="BK160" s="162">
        <f t="shared" si="26"/>
        <v>0</v>
      </c>
      <c r="BL160" s="14" t="s">
        <v>207</v>
      </c>
      <c r="BM160" s="161" t="s">
        <v>493</v>
      </c>
    </row>
    <row r="161" spans="1:65" s="2" customFormat="1" ht="16.5" customHeight="1">
      <c r="A161" s="26"/>
      <c r="B161" s="149"/>
      <c r="C161" s="163" t="s">
        <v>253</v>
      </c>
      <c r="D161" s="163" t="s">
        <v>194</v>
      </c>
      <c r="E161" s="164" t="s">
        <v>1625</v>
      </c>
      <c r="F161" s="165" t="s">
        <v>1939</v>
      </c>
      <c r="G161" s="166" t="s">
        <v>264</v>
      </c>
      <c r="H161" s="167">
        <v>1</v>
      </c>
      <c r="I161" s="168"/>
      <c r="J161" s="168"/>
      <c r="K161" s="169"/>
      <c r="L161" s="170"/>
      <c r="M161" s="171" t="s">
        <v>1</v>
      </c>
      <c r="N161" s="172" t="s">
        <v>37</v>
      </c>
      <c r="O161" s="159">
        <v>0</v>
      </c>
      <c r="P161" s="159">
        <f t="shared" si="18"/>
        <v>0</v>
      </c>
      <c r="Q161" s="159">
        <v>0</v>
      </c>
      <c r="R161" s="159">
        <f t="shared" si="19"/>
        <v>0</v>
      </c>
      <c r="S161" s="159">
        <v>0</v>
      </c>
      <c r="T161" s="160">
        <f t="shared" si="20"/>
        <v>0</v>
      </c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R161" s="161" t="s">
        <v>274</v>
      </c>
      <c r="AT161" s="161" t="s">
        <v>194</v>
      </c>
      <c r="AU161" s="161" t="s">
        <v>83</v>
      </c>
      <c r="AY161" s="14" t="s">
        <v>144</v>
      </c>
      <c r="BE161" s="162">
        <f t="shared" si="21"/>
        <v>0</v>
      </c>
      <c r="BF161" s="162">
        <f t="shared" si="22"/>
        <v>0</v>
      </c>
      <c r="BG161" s="162">
        <f t="shared" si="23"/>
        <v>0</v>
      </c>
      <c r="BH161" s="162">
        <f t="shared" si="24"/>
        <v>0</v>
      </c>
      <c r="BI161" s="162">
        <f t="shared" si="25"/>
        <v>0</v>
      </c>
      <c r="BJ161" s="14" t="s">
        <v>83</v>
      </c>
      <c r="BK161" s="162">
        <f t="shared" si="26"/>
        <v>0</v>
      </c>
      <c r="BL161" s="14" t="s">
        <v>207</v>
      </c>
      <c r="BM161" s="161" t="s">
        <v>501</v>
      </c>
    </row>
    <row r="162" spans="1:65" s="2" customFormat="1" ht="24.2" customHeight="1">
      <c r="A162" s="26"/>
      <c r="B162" s="149"/>
      <c r="C162" s="150" t="s">
        <v>257</v>
      </c>
      <c r="D162" s="150" t="s">
        <v>146</v>
      </c>
      <c r="E162" s="151" t="s">
        <v>1626</v>
      </c>
      <c r="F162" s="152" t="s">
        <v>1627</v>
      </c>
      <c r="G162" s="153" t="s">
        <v>264</v>
      </c>
      <c r="H162" s="154">
        <v>1</v>
      </c>
      <c r="I162" s="155"/>
      <c r="J162" s="155"/>
      <c r="K162" s="156"/>
      <c r="L162" s="27"/>
      <c r="M162" s="157" t="s">
        <v>1</v>
      </c>
      <c r="N162" s="158" t="s">
        <v>37</v>
      </c>
      <c r="O162" s="159">
        <v>0</v>
      </c>
      <c r="P162" s="159">
        <f t="shared" si="18"/>
        <v>0</v>
      </c>
      <c r="Q162" s="159">
        <v>0</v>
      </c>
      <c r="R162" s="159">
        <f t="shared" si="19"/>
        <v>0</v>
      </c>
      <c r="S162" s="159">
        <v>0</v>
      </c>
      <c r="T162" s="160">
        <f t="shared" si="20"/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207</v>
      </c>
      <c r="AT162" s="161" t="s">
        <v>146</v>
      </c>
      <c r="AU162" s="161" t="s">
        <v>83</v>
      </c>
      <c r="AY162" s="14" t="s">
        <v>144</v>
      </c>
      <c r="BE162" s="162">
        <f t="shared" si="21"/>
        <v>0</v>
      </c>
      <c r="BF162" s="162">
        <f t="shared" si="22"/>
        <v>0</v>
      </c>
      <c r="BG162" s="162">
        <f t="shared" si="23"/>
        <v>0</v>
      </c>
      <c r="BH162" s="162">
        <f t="shared" si="24"/>
        <v>0</v>
      </c>
      <c r="BI162" s="162">
        <f t="shared" si="25"/>
        <v>0</v>
      </c>
      <c r="BJ162" s="14" t="s">
        <v>83</v>
      </c>
      <c r="BK162" s="162">
        <f t="shared" si="26"/>
        <v>0</v>
      </c>
      <c r="BL162" s="14" t="s">
        <v>207</v>
      </c>
      <c r="BM162" s="161" t="s">
        <v>511</v>
      </c>
    </row>
    <row r="163" spans="1:65" s="2" customFormat="1" ht="16.5" customHeight="1">
      <c r="A163" s="26"/>
      <c r="B163" s="149"/>
      <c r="C163" s="163" t="s">
        <v>261</v>
      </c>
      <c r="D163" s="163" t="s">
        <v>194</v>
      </c>
      <c r="E163" s="164" t="s">
        <v>1628</v>
      </c>
      <c r="F163" s="165" t="s">
        <v>1940</v>
      </c>
      <c r="G163" s="166" t="s">
        <v>264</v>
      </c>
      <c r="H163" s="167">
        <v>1</v>
      </c>
      <c r="I163" s="168"/>
      <c r="J163" s="168"/>
      <c r="K163" s="169"/>
      <c r="L163" s="170"/>
      <c r="M163" s="171" t="s">
        <v>1</v>
      </c>
      <c r="N163" s="172" t="s">
        <v>37</v>
      </c>
      <c r="O163" s="159">
        <v>0</v>
      </c>
      <c r="P163" s="159">
        <f t="shared" si="18"/>
        <v>0</v>
      </c>
      <c r="Q163" s="159">
        <v>0</v>
      </c>
      <c r="R163" s="159">
        <f t="shared" si="19"/>
        <v>0</v>
      </c>
      <c r="S163" s="159">
        <v>0</v>
      </c>
      <c r="T163" s="160">
        <f t="shared" si="20"/>
        <v>0</v>
      </c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R163" s="161" t="s">
        <v>274</v>
      </c>
      <c r="AT163" s="161" t="s">
        <v>194</v>
      </c>
      <c r="AU163" s="161" t="s">
        <v>83</v>
      </c>
      <c r="AY163" s="14" t="s">
        <v>144</v>
      </c>
      <c r="BE163" s="162">
        <f t="shared" si="21"/>
        <v>0</v>
      </c>
      <c r="BF163" s="162">
        <f t="shared" si="22"/>
        <v>0</v>
      </c>
      <c r="BG163" s="162">
        <f t="shared" si="23"/>
        <v>0</v>
      </c>
      <c r="BH163" s="162">
        <f t="shared" si="24"/>
        <v>0</v>
      </c>
      <c r="BI163" s="162">
        <f t="shared" si="25"/>
        <v>0</v>
      </c>
      <c r="BJ163" s="14" t="s">
        <v>83</v>
      </c>
      <c r="BK163" s="162">
        <f t="shared" si="26"/>
        <v>0</v>
      </c>
      <c r="BL163" s="14" t="s">
        <v>207</v>
      </c>
      <c r="BM163" s="161" t="s">
        <v>521</v>
      </c>
    </row>
    <row r="164" spans="1:65" s="2" customFormat="1" ht="21.75" customHeight="1">
      <c r="A164" s="26"/>
      <c r="B164" s="149"/>
      <c r="C164" s="150" t="s">
        <v>266</v>
      </c>
      <c r="D164" s="150" t="s">
        <v>146</v>
      </c>
      <c r="E164" s="151" t="s">
        <v>1629</v>
      </c>
      <c r="F164" s="152" t="s">
        <v>1630</v>
      </c>
      <c r="G164" s="153" t="s">
        <v>264</v>
      </c>
      <c r="H164" s="154">
        <v>1</v>
      </c>
      <c r="I164" s="155"/>
      <c r="J164" s="155"/>
      <c r="K164" s="156"/>
      <c r="L164" s="27"/>
      <c r="M164" s="157" t="s">
        <v>1</v>
      </c>
      <c r="N164" s="158" t="s">
        <v>37</v>
      </c>
      <c r="O164" s="159">
        <v>0</v>
      </c>
      <c r="P164" s="159">
        <f t="shared" si="18"/>
        <v>0</v>
      </c>
      <c r="Q164" s="159">
        <v>0</v>
      </c>
      <c r="R164" s="159">
        <f t="shared" si="19"/>
        <v>0</v>
      </c>
      <c r="S164" s="159">
        <v>0</v>
      </c>
      <c r="T164" s="160">
        <f t="shared" si="20"/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207</v>
      </c>
      <c r="AT164" s="161" t="s">
        <v>146</v>
      </c>
      <c r="AU164" s="161" t="s">
        <v>83</v>
      </c>
      <c r="AY164" s="14" t="s">
        <v>144</v>
      </c>
      <c r="BE164" s="162">
        <f t="shared" si="21"/>
        <v>0</v>
      </c>
      <c r="BF164" s="162">
        <f t="shared" si="22"/>
        <v>0</v>
      </c>
      <c r="BG164" s="162">
        <f t="shared" si="23"/>
        <v>0</v>
      </c>
      <c r="BH164" s="162">
        <f t="shared" si="24"/>
        <v>0</v>
      </c>
      <c r="BI164" s="162">
        <f t="shared" si="25"/>
        <v>0</v>
      </c>
      <c r="BJ164" s="14" t="s">
        <v>83</v>
      </c>
      <c r="BK164" s="162">
        <f t="shared" si="26"/>
        <v>0</v>
      </c>
      <c r="BL164" s="14" t="s">
        <v>207</v>
      </c>
      <c r="BM164" s="161" t="s">
        <v>528</v>
      </c>
    </row>
    <row r="165" spans="1:65" s="2" customFormat="1" ht="16.5" customHeight="1">
      <c r="A165" s="26"/>
      <c r="B165" s="149"/>
      <c r="C165" s="163" t="s">
        <v>270</v>
      </c>
      <c r="D165" s="163" t="s">
        <v>194</v>
      </c>
      <c r="E165" s="164" t="s">
        <v>1631</v>
      </c>
      <c r="F165" s="165" t="s">
        <v>1941</v>
      </c>
      <c r="G165" s="166" t="s">
        <v>264</v>
      </c>
      <c r="H165" s="167">
        <v>1</v>
      </c>
      <c r="I165" s="168"/>
      <c r="J165" s="168"/>
      <c r="K165" s="169"/>
      <c r="L165" s="170"/>
      <c r="M165" s="171" t="s">
        <v>1</v>
      </c>
      <c r="N165" s="172" t="s">
        <v>37</v>
      </c>
      <c r="O165" s="159">
        <v>0</v>
      </c>
      <c r="P165" s="159">
        <f t="shared" si="18"/>
        <v>0</v>
      </c>
      <c r="Q165" s="159">
        <v>0</v>
      </c>
      <c r="R165" s="159">
        <f t="shared" si="19"/>
        <v>0</v>
      </c>
      <c r="S165" s="159">
        <v>0</v>
      </c>
      <c r="T165" s="160">
        <f t="shared" si="20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274</v>
      </c>
      <c r="AT165" s="161" t="s">
        <v>194</v>
      </c>
      <c r="AU165" s="161" t="s">
        <v>83</v>
      </c>
      <c r="AY165" s="14" t="s">
        <v>144</v>
      </c>
      <c r="BE165" s="162">
        <f t="shared" si="21"/>
        <v>0</v>
      </c>
      <c r="BF165" s="162">
        <f t="shared" si="22"/>
        <v>0</v>
      </c>
      <c r="BG165" s="162">
        <f t="shared" si="23"/>
        <v>0</v>
      </c>
      <c r="BH165" s="162">
        <f t="shared" si="24"/>
        <v>0</v>
      </c>
      <c r="BI165" s="162">
        <f t="shared" si="25"/>
        <v>0</v>
      </c>
      <c r="BJ165" s="14" t="s">
        <v>83</v>
      </c>
      <c r="BK165" s="162">
        <f t="shared" si="26"/>
        <v>0</v>
      </c>
      <c r="BL165" s="14" t="s">
        <v>207</v>
      </c>
      <c r="BM165" s="161" t="s">
        <v>538</v>
      </c>
    </row>
    <row r="166" spans="1:65" s="2" customFormat="1" ht="24.2" customHeight="1">
      <c r="A166" s="26"/>
      <c r="B166" s="149"/>
      <c r="C166" s="150" t="s">
        <v>274</v>
      </c>
      <c r="D166" s="150" t="s">
        <v>146</v>
      </c>
      <c r="E166" s="151" t="s">
        <v>1632</v>
      </c>
      <c r="F166" s="152" t="s">
        <v>1633</v>
      </c>
      <c r="G166" s="153" t="s">
        <v>264</v>
      </c>
      <c r="H166" s="154">
        <v>1</v>
      </c>
      <c r="I166" s="155"/>
      <c r="J166" s="155"/>
      <c r="K166" s="156"/>
      <c r="L166" s="27"/>
      <c r="M166" s="157" t="s">
        <v>1</v>
      </c>
      <c r="N166" s="158" t="s">
        <v>37</v>
      </c>
      <c r="O166" s="159">
        <v>0</v>
      </c>
      <c r="P166" s="159">
        <f t="shared" si="18"/>
        <v>0</v>
      </c>
      <c r="Q166" s="159">
        <v>0</v>
      </c>
      <c r="R166" s="159">
        <f t="shared" si="19"/>
        <v>0</v>
      </c>
      <c r="S166" s="159">
        <v>0</v>
      </c>
      <c r="T166" s="160">
        <f t="shared" si="20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207</v>
      </c>
      <c r="AT166" s="161" t="s">
        <v>146</v>
      </c>
      <c r="AU166" s="161" t="s">
        <v>83</v>
      </c>
      <c r="AY166" s="14" t="s">
        <v>144</v>
      </c>
      <c r="BE166" s="162">
        <f t="shared" si="21"/>
        <v>0</v>
      </c>
      <c r="BF166" s="162">
        <f t="shared" si="22"/>
        <v>0</v>
      </c>
      <c r="BG166" s="162">
        <f t="shared" si="23"/>
        <v>0</v>
      </c>
      <c r="BH166" s="162">
        <f t="shared" si="24"/>
        <v>0</v>
      </c>
      <c r="BI166" s="162">
        <f t="shared" si="25"/>
        <v>0</v>
      </c>
      <c r="BJ166" s="14" t="s">
        <v>83</v>
      </c>
      <c r="BK166" s="162">
        <f t="shared" si="26"/>
        <v>0</v>
      </c>
      <c r="BL166" s="14" t="s">
        <v>207</v>
      </c>
      <c r="BM166" s="161" t="s">
        <v>546</v>
      </c>
    </row>
    <row r="167" spans="1:65" s="2" customFormat="1" ht="16.5" customHeight="1">
      <c r="A167" s="26"/>
      <c r="B167" s="149"/>
      <c r="C167" s="163" t="s">
        <v>278</v>
      </c>
      <c r="D167" s="163" t="s">
        <v>194</v>
      </c>
      <c r="E167" s="164" t="s">
        <v>1634</v>
      </c>
      <c r="F167" s="165" t="s">
        <v>1942</v>
      </c>
      <c r="G167" s="166" t="s">
        <v>264</v>
      </c>
      <c r="H167" s="167">
        <v>2</v>
      </c>
      <c r="I167" s="168"/>
      <c r="J167" s="168"/>
      <c r="K167" s="169"/>
      <c r="L167" s="170"/>
      <c r="M167" s="171" t="s">
        <v>1</v>
      </c>
      <c r="N167" s="172" t="s">
        <v>37</v>
      </c>
      <c r="O167" s="159">
        <v>0</v>
      </c>
      <c r="P167" s="159">
        <f t="shared" si="18"/>
        <v>0</v>
      </c>
      <c r="Q167" s="159">
        <v>0</v>
      </c>
      <c r="R167" s="159">
        <f t="shared" si="19"/>
        <v>0</v>
      </c>
      <c r="S167" s="159">
        <v>0</v>
      </c>
      <c r="T167" s="160">
        <f t="shared" si="20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274</v>
      </c>
      <c r="AT167" s="161" t="s">
        <v>194</v>
      </c>
      <c r="AU167" s="161" t="s">
        <v>83</v>
      </c>
      <c r="AY167" s="14" t="s">
        <v>144</v>
      </c>
      <c r="BE167" s="162">
        <f t="shared" si="21"/>
        <v>0</v>
      </c>
      <c r="BF167" s="162">
        <f t="shared" si="22"/>
        <v>0</v>
      </c>
      <c r="BG167" s="162">
        <f t="shared" si="23"/>
        <v>0</v>
      </c>
      <c r="BH167" s="162">
        <f t="shared" si="24"/>
        <v>0</v>
      </c>
      <c r="BI167" s="162">
        <f t="shared" si="25"/>
        <v>0</v>
      </c>
      <c r="BJ167" s="14" t="s">
        <v>83</v>
      </c>
      <c r="BK167" s="162">
        <f t="shared" si="26"/>
        <v>0</v>
      </c>
      <c r="BL167" s="14" t="s">
        <v>207</v>
      </c>
      <c r="BM167" s="161" t="s">
        <v>554</v>
      </c>
    </row>
    <row r="168" spans="1:65" s="2" customFormat="1" ht="16.5" customHeight="1">
      <c r="A168" s="26"/>
      <c r="B168" s="149"/>
      <c r="C168" s="163" t="s">
        <v>282</v>
      </c>
      <c r="D168" s="163" t="s">
        <v>194</v>
      </c>
      <c r="E168" s="164" t="s">
        <v>1635</v>
      </c>
      <c r="F168" s="165" t="s">
        <v>1943</v>
      </c>
      <c r="G168" s="166" t="s">
        <v>264</v>
      </c>
      <c r="H168" s="167">
        <v>1</v>
      </c>
      <c r="I168" s="168"/>
      <c r="J168" s="168"/>
      <c r="K168" s="169"/>
      <c r="L168" s="170"/>
      <c r="M168" s="171" t="s">
        <v>1</v>
      </c>
      <c r="N168" s="172" t="s">
        <v>37</v>
      </c>
      <c r="O168" s="159">
        <v>0</v>
      </c>
      <c r="P168" s="159">
        <f t="shared" si="18"/>
        <v>0</v>
      </c>
      <c r="Q168" s="159">
        <v>0</v>
      </c>
      <c r="R168" s="159">
        <f t="shared" si="19"/>
        <v>0</v>
      </c>
      <c r="S168" s="159">
        <v>0</v>
      </c>
      <c r="T168" s="160">
        <f t="shared" si="20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274</v>
      </c>
      <c r="AT168" s="161" t="s">
        <v>194</v>
      </c>
      <c r="AU168" s="161" t="s">
        <v>83</v>
      </c>
      <c r="AY168" s="14" t="s">
        <v>144</v>
      </c>
      <c r="BE168" s="162">
        <f t="shared" si="21"/>
        <v>0</v>
      </c>
      <c r="BF168" s="162">
        <f t="shared" si="22"/>
        <v>0</v>
      </c>
      <c r="BG168" s="162">
        <f t="shared" si="23"/>
        <v>0</v>
      </c>
      <c r="BH168" s="162">
        <f t="shared" si="24"/>
        <v>0</v>
      </c>
      <c r="BI168" s="162">
        <f t="shared" si="25"/>
        <v>0</v>
      </c>
      <c r="BJ168" s="14" t="s">
        <v>83</v>
      </c>
      <c r="BK168" s="162">
        <f t="shared" si="26"/>
        <v>0</v>
      </c>
      <c r="BL168" s="14" t="s">
        <v>207</v>
      </c>
      <c r="BM168" s="161" t="s">
        <v>563</v>
      </c>
    </row>
    <row r="169" spans="1:65" s="2" customFormat="1" ht="16.5" customHeight="1">
      <c r="A169" s="26"/>
      <c r="B169" s="149"/>
      <c r="C169" s="150" t="s">
        <v>286</v>
      </c>
      <c r="D169" s="150" t="s">
        <v>146</v>
      </c>
      <c r="E169" s="151" t="s">
        <v>1636</v>
      </c>
      <c r="F169" s="152" t="s">
        <v>1637</v>
      </c>
      <c r="G169" s="153" t="s">
        <v>264</v>
      </c>
      <c r="H169" s="154">
        <v>2</v>
      </c>
      <c r="I169" s="155"/>
      <c r="J169" s="155"/>
      <c r="K169" s="156"/>
      <c r="L169" s="27"/>
      <c r="M169" s="157" t="s">
        <v>1</v>
      </c>
      <c r="N169" s="158" t="s">
        <v>37</v>
      </c>
      <c r="O169" s="159">
        <v>0</v>
      </c>
      <c r="P169" s="159">
        <f t="shared" si="18"/>
        <v>0</v>
      </c>
      <c r="Q169" s="159">
        <v>0</v>
      </c>
      <c r="R169" s="159">
        <f t="shared" si="19"/>
        <v>0</v>
      </c>
      <c r="S169" s="159">
        <v>0</v>
      </c>
      <c r="T169" s="160">
        <f t="shared" si="20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207</v>
      </c>
      <c r="AT169" s="161" t="s">
        <v>146</v>
      </c>
      <c r="AU169" s="161" t="s">
        <v>83</v>
      </c>
      <c r="AY169" s="14" t="s">
        <v>144</v>
      </c>
      <c r="BE169" s="162">
        <f t="shared" si="21"/>
        <v>0</v>
      </c>
      <c r="BF169" s="162">
        <f t="shared" si="22"/>
        <v>0</v>
      </c>
      <c r="BG169" s="162">
        <f t="shared" si="23"/>
        <v>0</v>
      </c>
      <c r="BH169" s="162">
        <f t="shared" si="24"/>
        <v>0</v>
      </c>
      <c r="BI169" s="162">
        <f t="shared" si="25"/>
        <v>0</v>
      </c>
      <c r="BJ169" s="14" t="s">
        <v>83</v>
      </c>
      <c r="BK169" s="162">
        <f t="shared" si="26"/>
        <v>0</v>
      </c>
      <c r="BL169" s="14" t="s">
        <v>207</v>
      </c>
      <c r="BM169" s="161" t="s">
        <v>571</v>
      </c>
    </row>
    <row r="170" spans="1:65" s="2" customFormat="1" ht="16.5" customHeight="1">
      <c r="A170" s="26"/>
      <c r="B170" s="149"/>
      <c r="C170" s="150" t="s">
        <v>290</v>
      </c>
      <c r="D170" s="150" t="s">
        <v>146</v>
      </c>
      <c r="E170" s="151" t="s">
        <v>1638</v>
      </c>
      <c r="F170" s="152" t="s">
        <v>1639</v>
      </c>
      <c r="G170" s="153" t="s">
        <v>264</v>
      </c>
      <c r="H170" s="154">
        <v>1</v>
      </c>
      <c r="I170" s="155"/>
      <c r="J170" s="155"/>
      <c r="K170" s="156"/>
      <c r="L170" s="27"/>
      <c r="M170" s="157" t="s">
        <v>1</v>
      </c>
      <c r="N170" s="158" t="s">
        <v>37</v>
      </c>
      <c r="O170" s="159">
        <v>0</v>
      </c>
      <c r="P170" s="159">
        <f t="shared" si="18"/>
        <v>0</v>
      </c>
      <c r="Q170" s="159">
        <v>0</v>
      </c>
      <c r="R170" s="159">
        <f t="shared" si="19"/>
        <v>0</v>
      </c>
      <c r="S170" s="159">
        <v>0</v>
      </c>
      <c r="T170" s="160">
        <f t="shared" si="20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207</v>
      </c>
      <c r="AT170" s="161" t="s">
        <v>146</v>
      </c>
      <c r="AU170" s="161" t="s">
        <v>83</v>
      </c>
      <c r="AY170" s="14" t="s">
        <v>144</v>
      </c>
      <c r="BE170" s="162">
        <f t="shared" si="21"/>
        <v>0</v>
      </c>
      <c r="BF170" s="162">
        <f t="shared" si="22"/>
        <v>0</v>
      </c>
      <c r="BG170" s="162">
        <f t="shared" si="23"/>
        <v>0</v>
      </c>
      <c r="BH170" s="162">
        <f t="shared" si="24"/>
        <v>0</v>
      </c>
      <c r="BI170" s="162">
        <f t="shared" si="25"/>
        <v>0</v>
      </c>
      <c r="BJ170" s="14" t="s">
        <v>83</v>
      </c>
      <c r="BK170" s="162">
        <f t="shared" si="26"/>
        <v>0</v>
      </c>
      <c r="BL170" s="14" t="s">
        <v>207</v>
      </c>
      <c r="BM170" s="161" t="s">
        <v>579</v>
      </c>
    </row>
    <row r="171" spans="1:65" s="2" customFormat="1" ht="24.95" customHeight="1">
      <c r="A171" s="26"/>
      <c r="B171" s="149"/>
      <c r="C171" s="163" t="s">
        <v>294</v>
      </c>
      <c r="D171" s="163" t="s">
        <v>194</v>
      </c>
      <c r="E171" s="164" t="s">
        <v>1640</v>
      </c>
      <c r="F171" s="165" t="s">
        <v>1944</v>
      </c>
      <c r="G171" s="166" t="s">
        <v>264</v>
      </c>
      <c r="H171" s="167">
        <v>1</v>
      </c>
      <c r="I171" s="168"/>
      <c r="J171" s="168"/>
      <c r="K171" s="169"/>
      <c r="L171" s="170"/>
      <c r="M171" s="171" t="s">
        <v>1</v>
      </c>
      <c r="N171" s="172" t="s">
        <v>37</v>
      </c>
      <c r="O171" s="159">
        <v>0</v>
      </c>
      <c r="P171" s="159">
        <f t="shared" si="18"/>
        <v>0</v>
      </c>
      <c r="Q171" s="159">
        <v>0</v>
      </c>
      <c r="R171" s="159">
        <f t="shared" si="19"/>
        <v>0</v>
      </c>
      <c r="S171" s="159">
        <v>0</v>
      </c>
      <c r="T171" s="160">
        <f t="shared" si="20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274</v>
      </c>
      <c r="AT171" s="161" t="s">
        <v>194</v>
      </c>
      <c r="AU171" s="161" t="s">
        <v>83</v>
      </c>
      <c r="AY171" s="14" t="s">
        <v>144</v>
      </c>
      <c r="BE171" s="162">
        <f t="shared" si="21"/>
        <v>0</v>
      </c>
      <c r="BF171" s="162">
        <f t="shared" si="22"/>
        <v>0</v>
      </c>
      <c r="BG171" s="162">
        <f t="shared" si="23"/>
        <v>0</v>
      </c>
      <c r="BH171" s="162">
        <f t="shared" si="24"/>
        <v>0</v>
      </c>
      <c r="BI171" s="162">
        <f t="shared" si="25"/>
        <v>0</v>
      </c>
      <c r="BJ171" s="14" t="s">
        <v>83</v>
      </c>
      <c r="BK171" s="162">
        <f t="shared" si="26"/>
        <v>0</v>
      </c>
      <c r="BL171" s="14" t="s">
        <v>207</v>
      </c>
      <c r="BM171" s="161" t="s">
        <v>589</v>
      </c>
    </row>
    <row r="172" spans="1:65" s="2" customFormat="1" ht="16.5" customHeight="1">
      <c r="A172" s="26"/>
      <c r="B172" s="149"/>
      <c r="C172" s="150" t="s">
        <v>298</v>
      </c>
      <c r="D172" s="150" t="s">
        <v>146</v>
      </c>
      <c r="E172" s="151" t="s">
        <v>1641</v>
      </c>
      <c r="F172" s="152" t="s">
        <v>1642</v>
      </c>
      <c r="G172" s="153" t="s">
        <v>264</v>
      </c>
      <c r="H172" s="154">
        <v>1</v>
      </c>
      <c r="I172" s="155"/>
      <c r="J172" s="155"/>
      <c r="K172" s="156"/>
      <c r="L172" s="27"/>
      <c r="M172" s="157" t="s">
        <v>1</v>
      </c>
      <c r="N172" s="158" t="s">
        <v>37</v>
      </c>
      <c r="O172" s="159">
        <v>0</v>
      </c>
      <c r="P172" s="159">
        <f t="shared" si="18"/>
        <v>0</v>
      </c>
      <c r="Q172" s="159">
        <v>0</v>
      </c>
      <c r="R172" s="159">
        <f t="shared" si="19"/>
        <v>0</v>
      </c>
      <c r="S172" s="159">
        <v>0</v>
      </c>
      <c r="T172" s="160">
        <f t="shared" si="20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207</v>
      </c>
      <c r="AT172" s="161" t="s">
        <v>146</v>
      </c>
      <c r="AU172" s="161" t="s">
        <v>83</v>
      </c>
      <c r="AY172" s="14" t="s">
        <v>144</v>
      </c>
      <c r="BE172" s="162">
        <f t="shared" si="21"/>
        <v>0</v>
      </c>
      <c r="BF172" s="162">
        <f t="shared" si="22"/>
        <v>0</v>
      </c>
      <c r="BG172" s="162">
        <f t="shared" si="23"/>
        <v>0</v>
      </c>
      <c r="BH172" s="162">
        <f t="shared" si="24"/>
        <v>0</v>
      </c>
      <c r="BI172" s="162">
        <f t="shared" si="25"/>
        <v>0</v>
      </c>
      <c r="BJ172" s="14" t="s">
        <v>83</v>
      </c>
      <c r="BK172" s="162">
        <f t="shared" si="26"/>
        <v>0</v>
      </c>
      <c r="BL172" s="14" t="s">
        <v>207</v>
      </c>
      <c r="BM172" s="161" t="s">
        <v>1643</v>
      </c>
    </row>
    <row r="173" spans="1:65" s="2" customFormat="1" ht="16.5" customHeight="1">
      <c r="A173" s="26"/>
      <c r="B173" s="149"/>
      <c r="C173" s="150" t="s">
        <v>303</v>
      </c>
      <c r="D173" s="150" t="s">
        <v>146</v>
      </c>
      <c r="E173" s="151" t="s">
        <v>1644</v>
      </c>
      <c r="F173" s="152" t="s">
        <v>1645</v>
      </c>
      <c r="G173" s="153" t="s">
        <v>328</v>
      </c>
      <c r="H173" s="154">
        <v>40</v>
      </c>
      <c r="I173" s="155"/>
      <c r="J173" s="155"/>
      <c r="K173" s="156"/>
      <c r="L173" s="27"/>
      <c r="M173" s="157" t="s">
        <v>1</v>
      </c>
      <c r="N173" s="158" t="s">
        <v>37</v>
      </c>
      <c r="O173" s="159">
        <v>0</v>
      </c>
      <c r="P173" s="159">
        <f t="shared" si="18"/>
        <v>0</v>
      </c>
      <c r="Q173" s="159">
        <v>0</v>
      </c>
      <c r="R173" s="159">
        <f t="shared" si="19"/>
        <v>0</v>
      </c>
      <c r="S173" s="159">
        <v>0</v>
      </c>
      <c r="T173" s="160">
        <f t="shared" si="20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207</v>
      </c>
      <c r="AT173" s="161" t="s">
        <v>146</v>
      </c>
      <c r="AU173" s="161" t="s">
        <v>83</v>
      </c>
      <c r="AY173" s="14" t="s">
        <v>144</v>
      </c>
      <c r="BE173" s="162">
        <f t="shared" si="21"/>
        <v>0</v>
      </c>
      <c r="BF173" s="162">
        <f t="shared" si="22"/>
        <v>0</v>
      </c>
      <c r="BG173" s="162">
        <f t="shared" si="23"/>
        <v>0</v>
      </c>
      <c r="BH173" s="162">
        <f t="shared" si="24"/>
        <v>0</v>
      </c>
      <c r="BI173" s="162">
        <f t="shared" si="25"/>
        <v>0</v>
      </c>
      <c r="BJ173" s="14" t="s">
        <v>83</v>
      </c>
      <c r="BK173" s="162">
        <f t="shared" si="26"/>
        <v>0</v>
      </c>
      <c r="BL173" s="14" t="s">
        <v>207</v>
      </c>
      <c r="BM173" s="161" t="s">
        <v>605</v>
      </c>
    </row>
    <row r="174" spans="1:65" s="2" customFormat="1" ht="24.2" customHeight="1">
      <c r="A174" s="26"/>
      <c r="B174" s="149"/>
      <c r="C174" s="150" t="s">
        <v>307</v>
      </c>
      <c r="D174" s="150" t="s">
        <v>146</v>
      </c>
      <c r="E174" s="151" t="s">
        <v>1646</v>
      </c>
      <c r="F174" s="152" t="s">
        <v>1647</v>
      </c>
      <c r="G174" s="153" t="s">
        <v>328</v>
      </c>
      <c r="H174" s="154">
        <v>40</v>
      </c>
      <c r="I174" s="155"/>
      <c r="J174" s="155"/>
      <c r="K174" s="156"/>
      <c r="L174" s="27"/>
      <c r="M174" s="157" t="s">
        <v>1</v>
      </c>
      <c r="N174" s="158" t="s">
        <v>37</v>
      </c>
      <c r="O174" s="159">
        <v>0</v>
      </c>
      <c r="P174" s="159">
        <f t="shared" si="18"/>
        <v>0</v>
      </c>
      <c r="Q174" s="159">
        <v>0</v>
      </c>
      <c r="R174" s="159">
        <f t="shared" si="19"/>
        <v>0</v>
      </c>
      <c r="S174" s="159">
        <v>0</v>
      </c>
      <c r="T174" s="160">
        <f t="shared" si="20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207</v>
      </c>
      <c r="AT174" s="161" t="s">
        <v>146</v>
      </c>
      <c r="AU174" s="161" t="s">
        <v>83</v>
      </c>
      <c r="AY174" s="14" t="s">
        <v>144</v>
      </c>
      <c r="BE174" s="162">
        <f t="shared" si="21"/>
        <v>0</v>
      </c>
      <c r="BF174" s="162">
        <f t="shared" si="22"/>
        <v>0</v>
      </c>
      <c r="BG174" s="162">
        <f t="shared" si="23"/>
        <v>0</v>
      </c>
      <c r="BH174" s="162">
        <f t="shared" si="24"/>
        <v>0</v>
      </c>
      <c r="BI174" s="162">
        <f t="shared" si="25"/>
        <v>0</v>
      </c>
      <c r="BJ174" s="14" t="s">
        <v>83</v>
      </c>
      <c r="BK174" s="162">
        <f t="shared" si="26"/>
        <v>0</v>
      </c>
      <c r="BL174" s="14" t="s">
        <v>207</v>
      </c>
      <c r="BM174" s="161" t="s">
        <v>612</v>
      </c>
    </row>
    <row r="175" spans="1:65" s="2" customFormat="1" ht="24.2" customHeight="1">
      <c r="A175" s="26"/>
      <c r="B175" s="149"/>
      <c r="C175" s="150" t="s">
        <v>312</v>
      </c>
      <c r="D175" s="150" t="s">
        <v>146</v>
      </c>
      <c r="E175" s="151" t="s">
        <v>1648</v>
      </c>
      <c r="F175" s="152" t="s">
        <v>1649</v>
      </c>
      <c r="G175" s="153" t="s">
        <v>489</v>
      </c>
      <c r="H175" s="154"/>
      <c r="I175" s="155">
        <v>0.7</v>
      </c>
      <c r="J175" s="155"/>
      <c r="K175" s="156"/>
      <c r="L175" s="27"/>
      <c r="M175" s="157" t="s">
        <v>1</v>
      </c>
      <c r="N175" s="158" t="s">
        <v>37</v>
      </c>
      <c r="O175" s="159">
        <v>0</v>
      </c>
      <c r="P175" s="159">
        <f t="shared" si="18"/>
        <v>0</v>
      </c>
      <c r="Q175" s="159">
        <v>0</v>
      </c>
      <c r="R175" s="159">
        <f t="shared" si="19"/>
        <v>0</v>
      </c>
      <c r="S175" s="159">
        <v>0</v>
      </c>
      <c r="T175" s="160">
        <f t="shared" si="20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207</v>
      </c>
      <c r="AT175" s="161" t="s">
        <v>146</v>
      </c>
      <c r="AU175" s="161" t="s">
        <v>83</v>
      </c>
      <c r="AY175" s="14" t="s">
        <v>144</v>
      </c>
      <c r="BE175" s="162">
        <f t="shared" si="21"/>
        <v>0</v>
      </c>
      <c r="BF175" s="162">
        <f t="shared" si="22"/>
        <v>0</v>
      </c>
      <c r="BG175" s="162">
        <f t="shared" si="23"/>
        <v>0</v>
      </c>
      <c r="BH175" s="162">
        <f t="shared" si="24"/>
        <v>0</v>
      </c>
      <c r="BI175" s="162">
        <f t="shared" si="25"/>
        <v>0</v>
      </c>
      <c r="BJ175" s="14" t="s">
        <v>83</v>
      </c>
      <c r="BK175" s="162">
        <f t="shared" si="26"/>
        <v>0</v>
      </c>
      <c r="BL175" s="14" t="s">
        <v>207</v>
      </c>
      <c r="BM175" s="161" t="s">
        <v>619</v>
      </c>
    </row>
    <row r="176" spans="1:65" s="2" customFormat="1" ht="24.2" customHeight="1">
      <c r="A176" s="26"/>
      <c r="B176" s="149"/>
      <c r="C176" s="150" t="s">
        <v>316</v>
      </c>
      <c r="D176" s="150" t="s">
        <v>146</v>
      </c>
      <c r="E176" s="151" t="s">
        <v>1650</v>
      </c>
      <c r="F176" s="152" t="s">
        <v>1592</v>
      </c>
      <c r="G176" s="153" t="s">
        <v>489</v>
      </c>
      <c r="H176" s="154"/>
      <c r="I176" s="155">
        <v>0.75</v>
      </c>
      <c r="J176" s="155"/>
      <c r="K176" s="156"/>
      <c r="L176" s="27"/>
      <c r="M176" s="157" t="s">
        <v>1</v>
      </c>
      <c r="N176" s="158" t="s">
        <v>37</v>
      </c>
      <c r="O176" s="159">
        <v>0</v>
      </c>
      <c r="P176" s="159">
        <f t="shared" si="18"/>
        <v>0</v>
      </c>
      <c r="Q176" s="159">
        <v>0</v>
      </c>
      <c r="R176" s="159">
        <f t="shared" si="19"/>
        <v>0</v>
      </c>
      <c r="S176" s="159">
        <v>0</v>
      </c>
      <c r="T176" s="160">
        <f t="shared" si="20"/>
        <v>0</v>
      </c>
      <c r="U176" s="26"/>
      <c r="V176" s="26"/>
      <c r="W176" s="26"/>
      <c r="X176" s="26"/>
      <c r="Y176" s="26"/>
      <c r="Z176" s="26"/>
      <c r="AA176" s="26"/>
      <c r="AB176" s="26"/>
      <c r="AC176" s="26"/>
      <c r="AD176" s="26"/>
      <c r="AE176" s="26"/>
      <c r="AR176" s="161" t="s">
        <v>207</v>
      </c>
      <c r="AT176" s="161" t="s">
        <v>146</v>
      </c>
      <c r="AU176" s="161" t="s">
        <v>83</v>
      </c>
      <c r="AY176" s="14" t="s">
        <v>144</v>
      </c>
      <c r="BE176" s="162">
        <f t="shared" si="21"/>
        <v>0</v>
      </c>
      <c r="BF176" s="162">
        <f t="shared" si="22"/>
        <v>0</v>
      </c>
      <c r="BG176" s="162">
        <f t="shared" si="23"/>
        <v>0</v>
      </c>
      <c r="BH176" s="162">
        <f t="shared" si="24"/>
        <v>0</v>
      </c>
      <c r="BI176" s="162">
        <f t="shared" si="25"/>
        <v>0</v>
      </c>
      <c r="BJ176" s="14" t="s">
        <v>83</v>
      </c>
      <c r="BK176" s="162">
        <f t="shared" si="26"/>
        <v>0</v>
      </c>
      <c r="BL176" s="14" t="s">
        <v>207</v>
      </c>
      <c r="BM176" s="161" t="s">
        <v>625</v>
      </c>
    </row>
    <row r="177" spans="1:65" s="12" customFormat="1" ht="22.7" customHeight="1">
      <c r="B177" s="137"/>
      <c r="D177" s="138" t="s">
        <v>70</v>
      </c>
      <c r="E177" s="147" t="s">
        <v>1651</v>
      </c>
      <c r="F177" s="147" t="s">
        <v>1652</v>
      </c>
      <c r="J177" s="148"/>
      <c r="L177" s="137"/>
      <c r="M177" s="141"/>
      <c r="N177" s="142"/>
      <c r="O177" s="142"/>
      <c r="P177" s="143">
        <f>SUM(P178:P187)</f>
        <v>0</v>
      </c>
      <c r="Q177" s="142"/>
      <c r="R177" s="143">
        <f>SUM(R178:R187)</f>
        <v>0</v>
      </c>
      <c r="S177" s="142"/>
      <c r="T177" s="144">
        <f>SUM(T178:T187)</f>
        <v>0</v>
      </c>
      <c r="AR177" s="138" t="s">
        <v>78</v>
      </c>
      <c r="AT177" s="145" t="s">
        <v>70</v>
      </c>
      <c r="AU177" s="145" t="s">
        <v>78</v>
      </c>
      <c r="AY177" s="138" t="s">
        <v>144</v>
      </c>
      <c r="BK177" s="146">
        <f>SUM(BK178:BK187)</f>
        <v>0</v>
      </c>
    </row>
    <row r="178" spans="1:65" s="2" customFormat="1" ht="21.75" customHeight="1">
      <c r="A178" s="26"/>
      <c r="B178" s="149"/>
      <c r="C178" s="163" t="s">
        <v>320</v>
      </c>
      <c r="D178" s="163" t="s">
        <v>194</v>
      </c>
      <c r="E178" s="164" t="s">
        <v>1653</v>
      </c>
      <c r="F178" s="165" t="s">
        <v>1919</v>
      </c>
      <c r="G178" s="166" t="s">
        <v>264</v>
      </c>
      <c r="H178" s="167">
        <v>1</v>
      </c>
      <c r="I178" s="168"/>
      <c r="J178" s="168"/>
      <c r="K178" s="169"/>
      <c r="L178" s="170"/>
      <c r="M178" s="171" t="s">
        <v>1</v>
      </c>
      <c r="N178" s="172" t="s">
        <v>37</v>
      </c>
      <c r="O178" s="159">
        <v>0</v>
      </c>
      <c r="P178" s="159">
        <f t="shared" ref="P178:P187" si="27">O178*H178</f>
        <v>0</v>
      </c>
      <c r="Q178" s="159">
        <v>0</v>
      </c>
      <c r="R178" s="159">
        <f t="shared" ref="R178:R187" si="28">Q178*H178</f>
        <v>0</v>
      </c>
      <c r="S178" s="159">
        <v>0</v>
      </c>
      <c r="T178" s="160">
        <f t="shared" ref="T178:T187" si="29">S178*H178</f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274</v>
      </c>
      <c r="AT178" s="161" t="s">
        <v>194</v>
      </c>
      <c r="AU178" s="161" t="s">
        <v>83</v>
      </c>
      <c r="AY178" s="14" t="s">
        <v>144</v>
      </c>
      <c r="BE178" s="162">
        <f t="shared" ref="BE178:BE187" si="30">IF(N178="základná",J178,0)</f>
        <v>0</v>
      </c>
      <c r="BF178" s="162">
        <f t="shared" ref="BF178:BF187" si="31">IF(N178="znížená",J178,0)</f>
        <v>0</v>
      </c>
      <c r="BG178" s="162">
        <f t="shared" ref="BG178:BG187" si="32">IF(N178="zákl. prenesená",J178,0)</f>
        <v>0</v>
      </c>
      <c r="BH178" s="162">
        <f t="shared" ref="BH178:BH187" si="33">IF(N178="zníž. prenesená",J178,0)</f>
        <v>0</v>
      </c>
      <c r="BI178" s="162">
        <f t="shared" ref="BI178:BI187" si="34">IF(N178="nulová",J178,0)</f>
        <v>0</v>
      </c>
      <c r="BJ178" s="14" t="s">
        <v>83</v>
      </c>
      <c r="BK178" s="162">
        <f t="shared" ref="BK178:BK187" si="35">ROUND(I178*H178,2)</f>
        <v>0</v>
      </c>
      <c r="BL178" s="14" t="s">
        <v>207</v>
      </c>
      <c r="BM178" s="161" t="s">
        <v>637</v>
      </c>
    </row>
    <row r="179" spans="1:65" s="2" customFormat="1" ht="21.75" customHeight="1">
      <c r="A179" s="26"/>
      <c r="B179" s="149"/>
      <c r="C179" s="150" t="s">
        <v>325</v>
      </c>
      <c r="D179" s="150" t="s">
        <v>146</v>
      </c>
      <c r="E179" s="151" t="s">
        <v>1654</v>
      </c>
      <c r="F179" s="152" t="s">
        <v>1655</v>
      </c>
      <c r="G179" s="153" t="s">
        <v>264</v>
      </c>
      <c r="H179" s="154">
        <v>1</v>
      </c>
      <c r="I179" s="155"/>
      <c r="J179" s="155"/>
      <c r="K179" s="156"/>
      <c r="L179" s="27"/>
      <c r="M179" s="157" t="s">
        <v>1</v>
      </c>
      <c r="N179" s="158" t="s">
        <v>37</v>
      </c>
      <c r="O179" s="159">
        <v>0</v>
      </c>
      <c r="P179" s="159">
        <f t="shared" si="27"/>
        <v>0</v>
      </c>
      <c r="Q179" s="159">
        <v>0</v>
      </c>
      <c r="R179" s="159">
        <f t="shared" si="28"/>
        <v>0</v>
      </c>
      <c r="S179" s="159">
        <v>0</v>
      </c>
      <c r="T179" s="160">
        <f t="shared" si="29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207</v>
      </c>
      <c r="AT179" s="161" t="s">
        <v>146</v>
      </c>
      <c r="AU179" s="161" t="s">
        <v>83</v>
      </c>
      <c r="AY179" s="14" t="s">
        <v>144</v>
      </c>
      <c r="BE179" s="162">
        <f t="shared" si="30"/>
        <v>0</v>
      </c>
      <c r="BF179" s="162">
        <f t="shared" si="31"/>
        <v>0</v>
      </c>
      <c r="BG179" s="162">
        <f t="shared" si="32"/>
        <v>0</v>
      </c>
      <c r="BH179" s="162">
        <f t="shared" si="33"/>
        <v>0</v>
      </c>
      <c r="BI179" s="162">
        <f t="shared" si="34"/>
        <v>0</v>
      </c>
      <c r="BJ179" s="14" t="s">
        <v>83</v>
      </c>
      <c r="BK179" s="162">
        <f t="shared" si="35"/>
        <v>0</v>
      </c>
      <c r="BL179" s="14" t="s">
        <v>207</v>
      </c>
      <c r="BM179" s="161" t="s">
        <v>645</v>
      </c>
    </row>
    <row r="180" spans="1:65" s="2" customFormat="1" ht="24.95" customHeight="1">
      <c r="A180" s="26"/>
      <c r="B180" s="149"/>
      <c r="C180" s="163" t="s">
        <v>330</v>
      </c>
      <c r="D180" s="163" t="s">
        <v>194</v>
      </c>
      <c r="E180" s="164" t="s">
        <v>1656</v>
      </c>
      <c r="F180" s="165" t="s">
        <v>1932</v>
      </c>
      <c r="G180" s="166" t="s">
        <v>264</v>
      </c>
      <c r="H180" s="167">
        <v>1</v>
      </c>
      <c r="I180" s="168"/>
      <c r="J180" s="168"/>
      <c r="K180" s="169"/>
      <c r="L180" s="191"/>
      <c r="M180" s="192" t="s">
        <v>1</v>
      </c>
      <c r="N180" s="193" t="s">
        <v>37</v>
      </c>
      <c r="O180" s="194">
        <v>0</v>
      </c>
      <c r="P180" s="194">
        <f t="shared" si="27"/>
        <v>0</v>
      </c>
      <c r="Q180" s="194">
        <v>0</v>
      </c>
      <c r="R180" s="194">
        <f t="shared" si="28"/>
        <v>0</v>
      </c>
      <c r="S180" s="194">
        <v>0</v>
      </c>
      <c r="T180" s="195">
        <f t="shared" si="29"/>
        <v>0</v>
      </c>
      <c r="U180" s="196"/>
      <c r="V180" s="196"/>
      <c r="W180" s="186"/>
      <c r="X180" s="26"/>
      <c r="Y180" s="26"/>
      <c r="Z180" s="26"/>
      <c r="AA180" s="26"/>
      <c r="AB180" s="26"/>
      <c r="AC180" s="26"/>
      <c r="AD180" s="26"/>
      <c r="AE180" s="26"/>
      <c r="AR180" s="161" t="s">
        <v>274</v>
      </c>
      <c r="AT180" s="161" t="s">
        <v>194</v>
      </c>
      <c r="AU180" s="161" t="s">
        <v>83</v>
      </c>
      <c r="AY180" s="14" t="s">
        <v>144</v>
      </c>
      <c r="BE180" s="162">
        <f t="shared" si="30"/>
        <v>0</v>
      </c>
      <c r="BF180" s="162">
        <f t="shared" si="31"/>
        <v>0</v>
      </c>
      <c r="BG180" s="162">
        <f t="shared" si="32"/>
        <v>0</v>
      </c>
      <c r="BH180" s="162">
        <f t="shared" si="33"/>
        <v>0</v>
      </c>
      <c r="BI180" s="162">
        <f t="shared" si="34"/>
        <v>0</v>
      </c>
      <c r="BJ180" s="14" t="s">
        <v>83</v>
      </c>
      <c r="BK180" s="162">
        <f t="shared" si="35"/>
        <v>0</v>
      </c>
      <c r="BL180" s="14" t="s">
        <v>207</v>
      </c>
      <c r="BM180" s="161" t="s">
        <v>840</v>
      </c>
    </row>
    <row r="181" spans="1:65" s="2" customFormat="1" ht="16.5" customHeight="1">
      <c r="A181" s="26"/>
      <c r="B181" s="149"/>
      <c r="C181" s="150" t="s">
        <v>334</v>
      </c>
      <c r="D181" s="150" t="s">
        <v>146</v>
      </c>
      <c r="E181" s="151" t="s">
        <v>1657</v>
      </c>
      <c r="F181" s="152" t="s">
        <v>1658</v>
      </c>
      <c r="G181" s="153" t="s">
        <v>264</v>
      </c>
      <c r="H181" s="154">
        <v>1</v>
      </c>
      <c r="I181" s="155"/>
      <c r="J181" s="155"/>
      <c r="K181" s="156"/>
      <c r="L181" s="27"/>
      <c r="M181" s="157" t="s">
        <v>1</v>
      </c>
      <c r="N181" s="158" t="s">
        <v>37</v>
      </c>
      <c r="O181" s="159">
        <v>0</v>
      </c>
      <c r="P181" s="159">
        <f t="shared" si="27"/>
        <v>0</v>
      </c>
      <c r="Q181" s="159">
        <v>0</v>
      </c>
      <c r="R181" s="159">
        <f t="shared" si="28"/>
        <v>0</v>
      </c>
      <c r="S181" s="159">
        <v>0</v>
      </c>
      <c r="T181" s="160">
        <f t="shared" si="29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207</v>
      </c>
      <c r="AT181" s="161" t="s">
        <v>146</v>
      </c>
      <c r="AU181" s="161" t="s">
        <v>83</v>
      </c>
      <c r="AY181" s="14" t="s">
        <v>144</v>
      </c>
      <c r="BE181" s="162">
        <f t="shared" si="30"/>
        <v>0</v>
      </c>
      <c r="BF181" s="162">
        <f t="shared" si="31"/>
        <v>0</v>
      </c>
      <c r="BG181" s="162">
        <f t="shared" si="32"/>
        <v>0</v>
      </c>
      <c r="BH181" s="162">
        <f t="shared" si="33"/>
        <v>0</v>
      </c>
      <c r="BI181" s="162">
        <f t="shared" si="34"/>
        <v>0</v>
      </c>
      <c r="BJ181" s="14" t="s">
        <v>83</v>
      </c>
      <c r="BK181" s="162">
        <f t="shared" si="35"/>
        <v>0</v>
      </c>
      <c r="BL181" s="14" t="s">
        <v>207</v>
      </c>
      <c r="BM181" s="161" t="s">
        <v>843</v>
      </c>
    </row>
    <row r="182" spans="1:65" s="2" customFormat="1" ht="16.5" customHeight="1">
      <c r="A182" s="26"/>
      <c r="B182" s="149"/>
      <c r="C182" s="163" t="s">
        <v>338</v>
      </c>
      <c r="D182" s="163" t="s">
        <v>194</v>
      </c>
      <c r="E182" s="164" t="s">
        <v>1659</v>
      </c>
      <c r="F182" s="165" t="s">
        <v>1945</v>
      </c>
      <c r="G182" s="166" t="s">
        <v>264</v>
      </c>
      <c r="H182" s="167">
        <v>1</v>
      </c>
      <c r="I182" s="168"/>
      <c r="J182" s="168"/>
      <c r="K182" s="169"/>
      <c r="L182" s="170"/>
      <c r="M182" s="171" t="s">
        <v>1</v>
      </c>
      <c r="N182" s="172" t="s">
        <v>37</v>
      </c>
      <c r="O182" s="159">
        <v>0</v>
      </c>
      <c r="P182" s="159">
        <f t="shared" si="27"/>
        <v>0</v>
      </c>
      <c r="Q182" s="159">
        <v>0</v>
      </c>
      <c r="R182" s="159">
        <f t="shared" si="28"/>
        <v>0</v>
      </c>
      <c r="S182" s="159">
        <v>0</v>
      </c>
      <c r="T182" s="160">
        <f t="shared" si="29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274</v>
      </c>
      <c r="AT182" s="161" t="s">
        <v>194</v>
      </c>
      <c r="AU182" s="161" t="s">
        <v>83</v>
      </c>
      <c r="AY182" s="14" t="s">
        <v>144</v>
      </c>
      <c r="BE182" s="162">
        <f t="shared" si="30"/>
        <v>0</v>
      </c>
      <c r="BF182" s="162">
        <f t="shared" si="31"/>
        <v>0</v>
      </c>
      <c r="BG182" s="162">
        <f t="shared" si="32"/>
        <v>0</v>
      </c>
      <c r="BH182" s="162">
        <f t="shared" si="33"/>
        <v>0</v>
      </c>
      <c r="BI182" s="162">
        <f t="shared" si="34"/>
        <v>0</v>
      </c>
      <c r="BJ182" s="14" t="s">
        <v>83</v>
      </c>
      <c r="BK182" s="162">
        <f t="shared" si="35"/>
        <v>0</v>
      </c>
      <c r="BL182" s="14" t="s">
        <v>207</v>
      </c>
      <c r="BM182" s="161" t="s">
        <v>846</v>
      </c>
    </row>
    <row r="183" spans="1:65" s="2" customFormat="1" ht="16.5" customHeight="1">
      <c r="A183" s="26"/>
      <c r="B183" s="149"/>
      <c r="C183" s="150" t="s">
        <v>342</v>
      </c>
      <c r="D183" s="150" t="s">
        <v>146</v>
      </c>
      <c r="E183" s="151" t="s">
        <v>1660</v>
      </c>
      <c r="F183" s="152" t="s">
        <v>1661</v>
      </c>
      <c r="G183" s="153" t="s">
        <v>264</v>
      </c>
      <c r="H183" s="154">
        <v>1</v>
      </c>
      <c r="I183" s="155"/>
      <c r="J183" s="155"/>
      <c r="K183" s="156"/>
      <c r="L183" s="27"/>
      <c r="M183" s="157" t="s">
        <v>1</v>
      </c>
      <c r="N183" s="158" t="s">
        <v>37</v>
      </c>
      <c r="O183" s="159">
        <v>0</v>
      </c>
      <c r="P183" s="159">
        <f t="shared" si="27"/>
        <v>0</v>
      </c>
      <c r="Q183" s="159">
        <v>0</v>
      </c>
      <c r="R183" s="159">
        <f t="shared" si="28"/>
        <v>0</v>
      </c>
      <c r="S183" s="159">
        <v>0</v>
      </c>
      <c r="T183" s="160">
        <f t="shared" si="29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207</v>
      </c>
      <c r="AT183" s="161" t="s">
        <v>146</v>
      </c>
      <c r="AU183" s="161" t="s">
        <v>83</v>
      </c>
      <c r="AY183" s="14" t="s">
        <v>144</v>
      </c>
      <c r="BE183" s="162">
        <f t="shared" si="30"/>
        <v>0</v>
      </c>
      <c r="BF183" s="162">
        <f t="shared" si="31"/>
        <v>0</v>
      </c>
      <c r="BG183" s="162">
        <f t="shared" si="32"/>
        <v>0</v>
      </c>
      <c r="BH183" s="162">
        <f t="shared" si="33"/>
        <v>0</v>
      </c>
      <c r="BI183" s="162">
        <f t="shared" si="34"/>
        <v>0</v>
      </c>
      <c r="BJ183" s="14" t="s">
        <v>83</v>
      </c>
      <c r="BK183" s="162">
        <f t="shared" si="35"/>
        <v>0</v>
      </c>
      <c r="BL183" s="14" t="s">
        <v>207</v>
      </c>
      <c r="BM183" s="161" t="s">
        <v>849</v>
      </c>
    </row>
    <row r="184" spans="1:65" s="2" customFormat="1" ht="16.5" customHeight="1">
      <c r="A184" s="26"/>
      <c r="B184" s="149"/>
      <c r="C184" s="163" t="s">
        <v>346</v>
      </c>
      <c r="D184" s="163" t="s">
        <v>194</v>
      </c>
      <c r="E184" s="164" t="s">
        <v>1662</v>
      </c>
      <c r="F184" s="165" t="s">
        <v>1663</v>
      </c>
      <c r="G184" s="166" t="s">
        <v>264</v>
      </c>
      <c r="H184" s="167">
        <v>1</v>
      </c>
      <c r="I184" s="168"/>
      <c r="J184" s="168"/>
      <c r="K184" s="169"/>
      <c r="L184" s="170"/>
      <c r="M184" s="171" t="s">
        <v>1</v>
      </c>
      <c r="N184" s="172" t="s">
        <v>37</v>
      </c>
      <c r="O184" s="159">
        <v>0</v>
      </c>
      <c r="P184" s="159">
        <f t="shared" si="27"/>
        <v>0</v>
      </c>
      <c r="Q184" s="159">
        <v>0</v>
      </c>
      <c r="R184" s="159">
        <f t="shared" si="28"/>
        <v>0</v>
      </c>
      <c r="S184" s="159">
        <v>0</v>
      </c>
      <c r="T184" s="160">
        <f t="shared" si="29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274</v>
      </c>
      <c r="AT184" s="161" t="s">
        <v>194</v>
      </c>
      <c r="AU184" s="161" t="s">
        <v>83</v>
      </c>
      <c r="AY184" s="14" t="s">
        <v>144</v>
      </c>
      <c r="BE184" s="162">
        <f t="shared" si="30"/>
        <v>0</v>
      </c>
      <c r="BF184" s="162">
        <f t="shared" si="31"/>
        <v>0</v>
      </c>
      <c r="BG184" s="162">
        <f t="shared" si="32"/>
        <v>0</v>
      </c>
      <c r="BH184" s="162">
        <f t="shared" si="33"/>
        <v>0</v>
      </c>
      <c r="BI184" s="162">
        <f t="shared" si="34"/>
        <v>0</v>
      </c>
      <c r="BJ184" s="14" t="s">
        <v>83</v>
      </c>
      <c r="BK184" s="162">
        <f t="shared" si="35"/>
        <v>0</v>
      </c>
      <c r="BL184" s="14" t="s">
        <v>207</v>
      </c>
      <c r="BM184" s="161" t="s">
        <v>852</v>
      </c>
    </row>
    <row r="185" spans="1:65" s="2" customFormat="1" ht="16.5" customHeight="1">
      <c r="A185" s="26"/>
      <c r="B185" s="149"/>
      <c r="C185" s="150" t="s">
        <v>350</v>
      </c>
      <c r="D185" s="150" t="s">
        <v>146</v>
      </c>
      <c r="E185" s="151" t="s">
        <v>1664</v>
      </c>
      <c r="F185" s="152" t="s">
        <v>1665</v>
      </c>
      <c r="G185" s="153" t="s">
        <v>264</v>
      </c>
      <c r="H185" s="154">
        <v>1</v>
      </c>
      <c r="I185" s="155"/>
      <c r="J185" s="155"/>
      <c r="K185" s="156"/>
      <c r="L185" s="27"/>
      <c r="M185" s="157" t="s">
        <v>1</v>
      </c>
      <c r="N185" s="158" t="s">
        <v>37</v>
      </c>
      <c r="O185" s="159">
        <v>0</v>
      </c>
      <c r="P185" s="159">
        <f t="shared" si="27"/>
        <v>0</v>
      </c>
      <c r="Q185" s="159">
        <v>0</v>
      </c>
      <c r="R185" s="159">
        <f t="shared" si="28"/>
        <v>0</v>
      </c>
      <c r="S185" s="159">
        <v>0</v>
      </c>
      <c r="T185" s="160">
        <f t="shared" si="29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207</v>
      </c>
      <c r="AT185" s="161" t="s">
        <v>146</v>
      </c>
      <c r="AU185" s="161" t="s">
        <v>83</v>
      </c>
      <c r="AY185" s="14" t="s">
        <v>144</v>
      </c>
      <c r="BE185" s="162">
        <f t="shared" si="30"/>
        <v>0</v>
      </c>
      <c r="BF185" s="162">
        <f t="shared" si="31"/>
        <v>0</v>
      </c>
      <c r="BG185" s="162">
        <f t="shared" si="32"/>
        <v>0</v>
      </c>
      <c r="BH185" s="162">
        <f t="shared" si="33"/>
        <v>0</v>
      </c>
      <c r="BI185" s="162">
        <f t="shared" si="34"/>
        <v>0</v>
      </c>
      <c r="BJ185" s="14" t="s">
        <v>83</v>
      </c>
      <c r="BK185" s="162">
        <f t="shared" si="35"/>
        <v>0</v>
      </c>
      <c r="BL185" s="14" t="s">
        <v>207</v>
      </c>
      <c r="BM185" s="161" t="s">
        <v>855</v>
      </c>
    </row>
    <row r="186" spans="1:65" s="2" customFormat="1" ht="24.2" customHeight="1">
      <c r="A186" s="26"/>
      <c r="B186" s="149"/>
      <c r="C186" s="150" t="s">
        <v>354</v>
      </c>
      <c r="D186" s="150" t="s">
        <v>146</v>
      </c>
      <c r="E186" s="151" t="s">
        <v>1666</v>
      </c>
      <c r="F186" s="152" t="s">
        <v>1667</v>
      </c>
      <c r="G186" s="153" t="s">
        <v>489</v>
      </c>
      <c r="H186" s="154"/>
      <c r="I186" s="155">
        <v>0.5</v>
      </c>
      <c r="J186" s="155"/>
      <c r="K186" s="156"/>
      <c r="L186" s="27"/>
      <c r="M186" s="157" t="s">
        <v>1</v>
      </c>
      <c r="N186" s="158" t="s">
        <v>37</v>
      </c>
      <c r="O186" s="159">
        <v>0</v>
      </c>
      <c r="P186" s="159">
        <f t="shared" si="27"/>
        <v>0</v>
      </c>
      <c r="Q186" s="159">
        <v>0</v>
      </c>
      <c r="R186" s="159">
        <f t="shared" si="28"/>
        <v>0</v>
      </c>
      <c r="S186" s="159">
        <v>0</v>
      </c>
      <c r="T186" s="160">
        <f t="shared" si="29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207</v>
      </c>
      <c r="AT186" s="161" t="s">
        <v>146</v>
      </c>
      <c r="AU186" s="161" t="s">
        <v>83</v>
      </c>
      <c r="AY186" s="14" t="s">
        <v>144</v>
      </c>
      <c r="BE186" s="162">
        <f t="shared" si="30"/>
        <v>0</v>
      </c>
      <c r="BF186" s="162">
        <f t="shared" si="31"/>
        <v>0</v>
      </c>
      <c r="BG186" s="162">
        <f t="shared" si="32"/>
        <v>0</v>
      </c>
      <c r="BH186" s="162">
        <f t="shared" si="33"/>
        <v>0</v>
      </c>
      <c r="BI186" s="162">
        <f t="shared" si="34"/>
        <v>0</v>
      </c>
      <c r="BJ186" s="14" t="s">
        <v>83</v>
      </c>
      <c r="BK186" s="162">
        <f t="shared" si="35"/>
        <v>0</v>
      </c>
      <c r="BL186" s="14" t="s">
        <v>207</v>
      </c>
      <c r="BM186" s="161" t="s">
        <v>858</v>
      </c>
    </row>
    <row r="187" spans="1:65" s="2" customFormat="1" ht="24.2" customHeight="1">
      <c r="A187" s="26"/>
      <c r="B187" s="149"/>
      <c r="C187" s="150" t="s">
        <v>358</v>
      </c>
      <c r="D187" s="150" t="s">
        <v>146</v>
      </c>
      <c r="E187" s="151" t="s">
        <v>1668</v>
      </c>
      <c r="F187" s="152" t="s">
        <v>1592</v>
      </c>
      <c r="G187" s="153" t="s">
        <v>489</v>
      </c>
      <c r="H187" s="154"/>
      <c r="I187" s="155">
        <v>0.5</v>
      </c>
      <c r="J187" s="155"/>
      <c r="K187" s="156"/>
      <c r="L187" s="27"/>
      <c r="M187" s="157" t="s">
        <v>1</v>
      </c>
      <c r="N187" s="158" t="s">
        <v>37</v>
      </c>
      <c r="O187" s="159">
        <v>0</v>
      </c>
      <c r="P187" s="159">
        <f t="shared" si="27"/>
        <v>0</v>
      </c>
      <c r="Q187" s="159">
        <v>0</v>
      </c>
      <c r="R187" s="159">
        <f t="shared" si="28"/>
        <v>0</v>
      </c>
      <c r="S187" s="159">
        <v>0</v>
      </c>
      <c r="T187" s="160">
        <f t="shared" si="29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207</v>
      </c>
      <c r="AT187" s="161" t="s">
        <v>146</v>
      </c>
      <c r="AU187" s="161" t="s">
        <v>83</v>
      </c>
      <c r="AY187" s="14" t="s">
        <v>144</v>
      </c>
      <c r="BE187" s="162">
        <f t="shared" si="30"/>
        <v>0</v>
      </c>
      <c r="BF187" s="162">
        <f t="shared" si="31"/>
        <v>0</v>
      </c>
      <c r="BG187" s="162">
        <f t="shared" si="32"/>
        <v>0</v>
      </c>
      <c r="BH187" s="162">
        <f t="shared" si="33"/>
        <v>0</v>
      </c>
      <c r="BI187" s="162">
        <f t="shared" si="34"/>
        <v>0</v>
      </c>
      <c r="BJ187" s="14" t="s">
        <v>83</v>
      </c>
      <c r="BK187" s="162">
        <f t="shared" si="35"/>
        <v>0</v>
      </c>
      <c r="BL187" s="14" t="s">
        <v>207</v>
      </c>
      <c r="BM187" s="161" t="s">
        <v>861</v>
      </c>
    </row>
    <row r="188" spans="1:65" s="12" customFormat="1" ht="22.7" customHeight="1">
      <c r="B188" s="137"/>
      <c r="D188" s="138" t="s">
        <v>70</v>
      </c>
      <c r="E188" s="147" t="s">
        <v>1669</v>
      </c>
      <c r="F188" s="147" t="s">
        <v>1670</v>
      </c>
      <c r="J188" s="148"/>
      <c r="L188" s="137"/>
      <c r="M188" s="141"/>
      <c r="N188" s="142"/>
      <c r="O188" s="142"/>
      <c r="P188" s="143">
        <f>SUM(P189:P192)</f>
        <v>0</v>
      </c>
      <c r="Q188" s="142"/>
      <c r="R188" s="143">
        <f>SUM(R189:R192)</f>
        <v>0</v>
      </c>
      <c r="S188" s="142"/>
      <c r="T188" s="144">
        <f>SUM(T189:T192)</f>
        <v>0</v>
      </c>
      <c r="AR188" s="138" t="s">
        <v>78</v>
      </c>
      <c r="AT188" s="145" t="s">
        <v>70</v>
      </c>
      <c r="AU188" s="145" t="s">
        <v>78</v>
      </c>
      <c r="AY188" s="138" t="s">
        <v>144</v>
      </c>
      <c r="BK188" s="146">
        <f>SUM(BK189:BK192)</f>
        <v>0</v>
      </c>
    </row>
    <row r="189" spans="1:65" s="2" customFormat="1" ht="24.95" customHeight="1">
      <c r="A189" s="26"/>
      <c r="B189" s="149"/>
      <c r="C189" s="163" t="s">
        <v>362</v>
      </c>
      <c r="D189" s="163" t="s">
        <v>194</v>
      </c>
      <c r="E189" s="164" t="s">
        <v>1671</v>
      </c>
      <c r="F189" s="165" t="s">
        <v>1946</v>
      </c>
      <c r="G189" s="166" t="s">
        <v>264</v>
      </c>
      <c r="H189" s="167">
        <v>1</v>
      </c>
      <c r="I189" s="168"/>
      <c r="J189" s="168"/>
      <c r="K189" s="169"/>
      <c r="L189" s="170"/>
      <c r="M189" s="171" t="s">
        <v>1</v>
      </c>
      <c r="N189" s="172" t="s">
        <v>37</v>
      </c>
      <c r="O189" s="159">
        <v>0</v>
      </c>
      <c r="P189" s="159">
        <f>O189*H189</f>
        <v>0</v>
      </c>
      <c r="Q189" s="159">
        <v>0</v>
      </c>
      <c r="R189" s="159">
        <f>Q189*H189</f>
        <v>0</v>
      </c>
      <c r="S189" s="159">
        <v>0</v>
      </c>
      <c r="T189" s="160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274</v>
      </c>
      <c r="AT189" s="161" t="s">
        <v>194</v>
      </c>
      <c r="AU189" s="161" t="s">
        <v>83</v>
      </c>
      <c r="AY189" s="14" t="s">
        <v>144</v>
      </c>
      <c r="BE189" s="162">
        <f>IF(N189="základná",J189,0)</f>
        <v>0</v>
      </c>
      <c r="BF189" s="162">
        <f>IF(N189="znížená",J189,0)</f>
        <v>0</v>
      </c>
      <c r="BG189" s="162">
        <f>IF(N189="zákl. prenesená",J189,0)</f>
        <v>0</v>
      </c>
      <c r="BH189" s="162">
        <f>IF(N189="zníž. prenesená",J189,0)</f>
        <v>0</v>
      </c>
      <c r="BI189" s="162">
        <f>IF(N189="nulová",J189,0)</f>
        <v>0</v>
      </c>
      <c r="BJ189" s="14" t="s">
        <v>83</v>
      </c>
      <c r="BK189" s="162">
        <f>ROUND(I189*H189,2)</f>
        <v>0</v>
      </c>
      <c r="BL189" s="14" t="s">
        <v>207</v>
      </c>
      <c r="BM189" s="161" t="s">
        <v>864</v>
      </c>
    </row>
    <row r="190" spans="1:65" s="2" customFormat="1" ht="16.5" customHeight="1">
      <c r="A190" s="26"/>
      <c r="B190" s="149"/>
      <c r="C190" s="150" t="s">
        <v>366</v>
      </c>
      <c r="D190" s="150" t="s">
        <v>146</v>
      </c>
      <c r="E190" s="151" t="s">
        <v>1672</v>
      </c>
      <c r="F190" s="152" t="s">
        <v>1673</v>
      </c>
      <c r="G190" s="153" t="s">
        <v>264</v>
      </c>
      <c r="H190" s="154">
        <v>1</v>
      </c>
      <c r="I190" s="155"/>
      <c r="J190" s="155"/>
      <c r="K190" s="156"/>
      <c r="L190" s="27"/>
      <c r="M190" s="157" t="s">
        <v>1</v>
      </c>
      <c r="N190" s="158" t="s">
        <v>37</v>
      </c>
      <c r="O190" s="159">
        <v>0</v>
      </c>
      <c r="P190" s="159">
        <f>O190*H190</f>
        <v>0</v>
      </c>
      <c r="Q190" s="159">
        <v>0</v>
      </c>
      <c r="R190" s="159">
        <f>Q190*H190</f>
        <v>0</v>
      </c>
      <c r="S190" s="159">
        <v>0</v>
      </c>
      <c r="T190" s="16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207</v>
      </c>
      <c r="AT190" s="161" t="s">
        <v>146</v>
      </c>
      <c r="AU190" s="161" t="s">
        <v>83</v>
      </c>
      <c r="AY190" s="14" t="s">
        <v>144</v>
      </c>
      <c r="BE190" s="162">
        <f>IF(N190="základná",J190,0)</f>
        <v>0</v>
      </c>
      <c r="BF190" s="162">
        <f>IF(N190="znížená",J190,0)</f>
        <v>0</v>
      </c>
      <c r="BG190" s="162">
        <f>IF(N190="zákl. prenesená",J190,0)</f>
        <v>0</v>
      </c>
      <c r="BH190" s="162">
        <f>IF(N190="zníž. prenesená",J190,0)</f>
        <v>0</v>
      </c>
      <c r="BI190" s="162">
        <f>IF(N190="nulová",J190,0)</f>
        <v>0</v>
      </c>
      <c r="BJ190" s="14" t="s">
        <v>83</v>
      </c>
      <c r="BK190" s="162">
        <f>ROUND(I190*H190,2)</f>
        <v>0</v>
      </c>
      <c r="BL190" s="14" t="s">
        <v>207</v>
      </c>
      <c r="BM190" s="161" t="s">
        <v>867</v>
      </c>
    </row>
    <row r="191" spans="1:65" s="2" customFormat="1" ht="24.2" customHeight="1">
      <c r="A191" s="26"/>
      <c r="B191" s="149"/>
      <c r="C191" s="150" t="s">
        <v>370</v>
      </c>
      <c r="D191" s="150" t="s">
        <v>146</v>
      </c>
      <c r="E191" s="151" t="s">
        <v>1674</v>
      </c>
      <c r="F191" s="152" t="s">
        <v>1675</v>
      </c>
      <c r="G191" s="153" t="s">
        <v>489</v>
      </c>
      <c r="H191" s="154"/>
      <c r="I191" s="155">
        <v>0.3</v>
      </c>
      <c r="J191" s="155"/>
      <c r="K191" s="156"/>
      <c r="L191" s="27"/>
      <c r="M191" s="157" t="s">
        <v>1</v>
      </c>
      <c r="N191" s="158" t="s">
        <v>37</v>
      </c>
      <c r="O191" s="159">
        <v>0</v>
      </c>
      <c r="P191" s="159">
        <f>O191*H191</f>
        <v>0</v>
      </c>
      <c r="Q191" s="159">
        <v>0</v>
      </c>
      <c r="R191" s="159">
        <f>Q191*H191</f>
        <v>0</v>
      </c>
      <c r="S191" s="159">
        <v>0</v>
      </c>
      <c r="T191" s="160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207</v>
      </c>
      <c r="AT191" s="161" t="s">
        <v>146</v>
      </c>
      <c r="AU191" s="161" t="s">
        <v>83</v>
      </c>
      <c r="AY191" s="14" t="s">
        <v>144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4" t="s">
        <v>83</v>
      </c>
      <c r="BK191" s="162">
        <f>ROUND(I191*H191,2)</f>
        <v>0</v>
      </c>
      <c r="BL191" s="14" t="s">
        <v>207</v>
      </c>
      <c r="BM191" s="161" t="s">
        <v>870</v>
      </c>
    </row>
    <row r="192" spans="1:65" s="2" customFormat="1" ht="33" customHeight="1">
      <c r="A192" s="26"/>
      <c r="B192" s="149"/>
      <c r="C192" s="150" t="s">
        <v>374</v>
      </c>
      <c r="D192" s="150" t="s">
        <v>146</v>
      </c>
      <c r="E192" s="151" t="s">
        <v>1676</v>
      </c>
      <c r="F192" s="152" t="s">
        <v>1677</v>
      </c>
      <c r="G192" s="153" t="s">
        <v>489</v>
      </c>
      <c r="H192" s="154"/>
      <c r="I192" s="155">
        <v>0.3</v>
      </c>
      <c r="J192" s="155"/>
      <c r="K192" s="156"/>
      <c r="L192" s="27"/>
      <c r="M192" s="157" t="s">
        <v>1</v>
      </c>
      <c r="N192" s="158" t="s">
        <v>37</v>
      </c>
      <c r="O192" s="159">
        <v>0</v>
      </c>
      <c r="P192" s="159">
        <f>O192*H192</f>
        <v>0</v>
      </c>
      <c r="Q192" s="159">
        <v>0</v>
      </c>
      <c r="R192" s="159">
        <f>Q192*H192</f>
        <v>0</v>
      </c>
      <c r="S192" s="159">
        <v>0</v>
      </c>
      <c r="T192" s="160">
        <f>S192*H192</f>
        <v>0</v>
      </c>
      <c r="U192" s="26"/>
      <c r="V192" s="26"/>
      <c r="W192" s="26"/>
      <c r="X192" s="26"/>
      <c r="Y192" s="26"/>
      <c r="Z192" s="26"/>
      <c r="AA192" s="26"/>
      <c r="AB192" s="26"/>
      <c r="AC192" s="26"/>
      <c r="AD192" s="26"/>
      <c r="AE192" s="26"/>
      <c r="AR192" s="161" t="s">
        <v>207</v>
      </c>
      <c r="AT192" s="161" t="s">
        <v>146</v>
      </c>
      <c r="AU192" s="161" t="s">
        <v>83</v>
      </c>
      <c r="AY192" s="14" t="s">
        <v>144</v>
      </c>
      <c r="BE192" s="162">
        <f>IF(N192="základná",J192,0)</f>
        <v>0</v>
      </c>
      <c r="BF192" s="162">
        <f>IF(N192="znížená",J192,0)</f>
        <v>0</v>
      </c>
      <c r="BG192" s="162">
        <f>IF(N192="zákl. prenesená",J192,0)</f>
        <v>0</v>
      </c>
      <c r="BH192" s="162">
        <f>IF(N192="zníž. prenesená",J192,0)</f>
        <v>0</v>
      </c>
      <c r="BI192" s="162">
        <f>IF(N192="nulová",J192,0)</f>
        <v>0</v>
      </c>
      <c r="BJ192" s="14" t="s">
        <v>83</v>
      </c>
      <c r="BK192" s="162">
        <f>ROUND(I192*H192,2)</f>
        <v>0</v>
      </c>
      <c r="BL192" s="14" t="s">
        <v>207</v>
      </c>
      <c r="BM192" s="161" t="s">
        <v>873</v>
      </c>
    </row>
    <row r="193" spans="1:65" s="12" customFormat="1" ht="22.7" customHeight="1">
      <c r="B193" s="137"/>
      <c r="D193" s="138" t="s">
        <v>70</v>
      </c>
      <c r="E193" s="147" t="s">
        <v>1678</v>
      </c>
      <c r="F193" s="147" t="s">
        <v>1679</v>
      </c>
      <c r="J193" s="148"/>
      <c r="L193" s="137"/>
      <c r="M193" s="141"/>
      <c r="N193" s="142"/>
      <c r="O193" s="142"/>
      <c r="P193" s="143">
        <f>SUM(P194:P195)</f>
        <v>0</v>
      </c>
      <c r="Q193" s="142"/>
      <c r="R193" s="143">
        <f>SUM(R194:R195)</f>
        <v>0</v>
      </c>
      <c r="S193" s="142"/>
      <c r="T193" s="144">
        <f>SUM(T194:T195)</f>
        <v>0</v>
      </c>
      <c r="AR193" s="138" t="s">
        <v>78</v>
      </c>
      <c r="AT193" s="145" t="s">
        <v>70</v>
      </c>
      <c r="AU193" s="145" t="s">
        <v>78</v>
      </c>
      <c r="AY193" s="138" t="s">
        <v>144</v>
      </c>
      <c r="BK193" s="146">
        <f>SUM(BK194:BK195)</f>
        <v>0</v>
      </c>
    </row>
    <row r="194" spans="1:65" s="2" customFormat="1" ht="16.5" customHeight="1">
      <c r="A194" s="26"/>
      <c r="B194" s="149"/>
      <c r="C194" s="150" t="s">
        <v>378</v>
      </c>
      <c r="D194" s="150" t="s">
        <v>146</v>
      </c>
      <c r="E194" s="151" t="s">
        <v>1680</v>
      </c>
      <c r="F194" s="152" t="s">
        <v>1681</v>
      </c>
      <c r="G194" s="153" t="s">
        <v>264</v>
      </c>
      <c r="H194" s="154">
        <v>1</v>
      </c>
      <c r="I194" s="155"/>
      <c r="J194" s="155"/>
      <c r="K194" s="156"/>
      <c r="L194" s="27"/>
      <c r="M194" s="157" t="s">
        <v>1</v>
      </c>
      <c r="N194" s="158" t="s">
        <v>37</v>
      </c>
      <c r="O194" s="159">
        <v>0</v>
      </c>
      <c r="P194" s="159">
        <f>O194*H194</f>
        <v>0</v>
      </c>
      <c r="Q194" s="159">
        <v>0</v>
      </c>
      <c r="R194" s="159">
        <f>Q194*H194</f>
        <v>0</v>
      </c>
      <c r="S194" s="159">
        <v>0</v>
      </c>
      <c r="T194" s="160">
        <f>S194*H194</f>
        <v>0</v>
      </c>
      <c r="U194" s="26"/>
      <c r="V194" s="26"/>
      <c r="W194" s="26"/>
      <c r="X194" s="26"/>
      <c r="Y194" s="26"/>
      <c r="Z194" s="26"/>
      <c r="AA194" s="26"/>
      <c r="AB194" s="26"/>
      <c r="AC194" s="26"/>
      <c r="AD194" s="26"/>
      <c r="AE194" s="26"/>
      <c r="AR194" s="161" t="s">
        <v>207</v>
      </c>
      <c r="AT194" s="161" t="s">
        <v>146</v>
      </c>
      <c r="AU194" s="161" t="s">
        <v>83</v>
      </c>
      <c r="AY194" s="14" t="s">
        <v>144</v>
      </c>
      <c r="BE194" s="162">
        <f>IF(N194="základná",J194,0)</f>
        <v>0</v>
      </c>
      <c r="BF194" s="162">
        <f>IF(N194="znížená",J194,0)</f>
        <v>0</v>
      </c>
      <c r="BG194" s="162">
        <f>IF(N194="zákl. prenesená",J194,0)</f>
        <v>0</v>
      </c>
      <c r="BH194" s="162">
        <f>IF(N194="zníž. prenesená",J194,0)</f>
        <v>0</v>
      </c>
      <c r="BI194" s="162">
        <f>IF(N194="nulová",J194,0)</f>
        <v>0</v>
      </c>
      <c r="BJ194" s="14" t="s">
        <v>83</v>
      </c>
      <c r="BK194" s="162">
        <f>ROUND(I194*H194,2)</f>
        <v>0</v>
      </c>
      <c r="BL194" s="14" t="s">
        <v>207</v>
      </c>
      <c r="BM194" s="161" t="s">
        <v>876</v>
      </c>
    </row>
    <row r="195" spans="1:65" s="2" customFormat="1" ht="33" customHeight="1">
      <c r="A195" s="26"/>
      <c r="B195" s="149"/>
      <c r="C195" s="150" t="s">
        <v>382</v>
      </c>
      <c r="D195" s="150" t="s">
        <v>146</v>
      </c>
      <c r="E195" s="151" t="s">
        <v>1682</v>
      </c>
      <c r="F195" s="152" t="s">
        <v>1683</v>
      </c>
      <c r="G195" s="153" t="s">
        <v>197</v>
      </c>
      <c r="H195" s="154">
        <v>0.03</v>
      </c>
      <c r="I195" s="155"/>
      <c r="J195" s="155"/>
      <c r="K195" s="156"/>
      <c r="L195" s="27"/>
      <c r="M195" s="157" t="s">
        <v>1</v>
      </c>
      <c r="N195" s="158" t="s">
        <v>37</v>
      </c>
      <c r="O195" s="159">
        <v>0</v>
      </c>
      <c r="P195" s="159">
        <f>O195*H195</f>
        <v>0</v>
      </c>
      <c r="Q195" s="159">
        <v>0</v>
      </c>
      <c r="R195" s="159">
        <f>Q195*H195</f>
        <v>0</v>
      </c>
      <c r="S195" s="159">
        <v>0</v>
      </c>
      <c r="T195" s="160">
        <f>S195*H195</f>
        <v>0</v>
      </c>
      <c r="U195" s="26"/>
      <c r="V195" s="26"/>
      <c r="W195" s="26"/>
      <c r="X195" s="26"/>
      <c r="Y195" s="26"/>
      <c r="Z195" s="26"/>
      <c r="AA195" s="26"/>
      <c r="AB195" s="26"/>
      <c r="AC195" s="26"/>
      <c r="AD195" s="26"/>
      <c r="AE195" s="26"/>
      <c r="AR195" s="161" t="s">
        <v>207</v>
      </c>
      <c r="AT195" s="161" t="s">
        <v>146</v>
      </c>
      <c r="AU195" s="161" t="s">
        <v>83</v>
      </c>
      <c r="AY195" s="14" t="s">
        <v>144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4" t="s">
        <v>83</v>
      </c>
      <c r="BK195" s="162">
        <f>ROUND(I195*H195,2)</f>
        <v>0</v>
      </c>
      <c r="BL195" s="14" t="s">
        <v>207</v>
      </c>
      <c r="BM195" s="161" t="s">
        <v>879</v>
      </c>
    </row>
    <row r="196" spans="1:65" s="12" customFormat="1" ht="22.7" customHeight="1">
      <c r="B196" s="137"/>
      <c r="D196" s="138" t="s">
        <v>70</v>
      </c>
      <c r="E196" s="147" t="s">
        <v>1684</v>
      </c>
      <c r="F196" s="147" t="s">
        <v>1685</v>
      </c>
      <c r="J196" s="148"/>
      <c r="L196" s="137"/>
      <c r="M196" s="141"/>
      <c r="N196" s="142"/>
      <c r="O196" s="142"/>
      <c r="P196" s="143">
        <f>SUM(P197:P199)</f>
        <v>0</v>
      </c>
      <c r="Q196" s="142"/>
      <c r="R196" s="143">
        <f>SUM(R197:R199)</f>
        <v>0</v>
      </c>
      <c r="S196" s="142"/>
      <c r="T196" s="144">
        <f>SUM(T197:T199)</f>
        <v>0</v>
      </c>
      <c r="AR196" s="138" t="s">
        <v>78</v>
      </c>
      <c r="AT196" s="145" t="s">
        <v>70</v>
      </c>
      <c r="AU196" s="145" t="s">
        <v>78</v>
      </c>
      <c r="AY196" s="138" t="s">
        <v>144</v>
      </c>
      <c r="BK196" s="146">
        <f>SUM(BK197:BK199)</f>
        <v>0</v>
      </c>
    </row>
    <row r="197" spans="1:65" s="2" customFormat="1" ht="24.2" customHeight="1">
      <c r="A197" s="26"/>
      <c r="B197" s="149"/>
      <c r="C197" s="150" t="s">
        <v>386</v>
      </c>
      <c r="D197" s="150" t="s">
        <v>146</v>
      </c>
      <c r="E197" s="151" t="s">
        <v>1686</v>
      </c>
      <c r="F197" s="152" t="s">
        <v>1687</v>
      </c>
      <c r="G197" s="153" t="s">
        <v>328</v>
      </c>
      <c r="H197" s="154">
        <v>10</v>
      </c>
      <c r="I197" s="155"/>
      <c r="J197" s="155"/>
      <c r="K197" s="156"/>
      <c r="L197" s="27"/>
      <c r="M197" s="157" t="s">
        <v>1</v>
      </c>
      <c r="N197" s="158" t="s">
        <v>37</v>
      </c>
      <c r="O197" s="159">
        <v>0</v>
      </c>
      <c r="P197" s="159">
        <f>O197*H197</f>
        <v>0</v>
      </c>
      <c r="Q197" s="159">
        <v>0</v>
      </c>
      <c r="R197" s="159">
        <f>Q197*H197</f>
        <v>0</v>
      </c>
      <c r="S197" s="159">
        <v>0</v>
      </c>
      <c r="T197" s="160">
        <f>S197*H197</f>
        <v>0</v>
      </c>
      <c r="U197" s="26"/>
      <c r="V197" s="26"/>
      <c r="W197" s="26"/>
      <c r="X197" s="26"/>
      <c r="Y197" s="26"/>
      <c r="Z197" s="26"/>
      <c r="AA197" s="26"/>
      <c r="AB197" s="26"/>
      <c r="AC197" s="26"/>
      <c r="AD197" s="26"/>
      <c r="AE197" s="26"/>
      <c r="AR197" s="161" t="s">
        <v>207</v>
      </c>
      <c r="AT197" s="161" t="s">
        <v>146</v>
      </c>
      <c r="AU197" s="161" t="s">
        <v>83</v>
      </c>
      <c r="AY197" s="14" t="s">
        <v>144</v>
      </c>
      <c r="BE197" s="162">
        <f>IF(N197="základná",J197,0)</f>
        <v>0</v>
      </c>
      <c r="BF197" s="162">
        <f>IF(N197="znížená",J197,0)</f>
        <v>0</v>
      </c>
      <c r="BG197" s="162">
        <f>IF(N197="zákl. prenesená",J197,0)</f>
        <v>0</v>
      </c>
      <c r="BH197" s="162">
        <f>IF(N197="zníž. prenesená",J197,0)</f>
        <v>0</v>
      </c>
      <c r="BI197" s="162">
        <f>IF(N197="nulová",J197,0)</f>
        <v>0</v>
      </c>
      <c r="BJ197" s="14" t="s">
        <v>83</v>
      </c>
      <c r="BK197" s="162">
        <f>ROUND(I197*H197,2)</f>
        <v>0</v>
      </c>
      <c r="BL197" s="14" t="s">
        <v>207</v>
      </c>
      <c r="BM197" s="161" t="s">
        <v>882</v>
      </c>
    </row>
    <row r="198" spans="1:65" s="2" customFormat="1" ht="24.2" customHeight="1">
      <c r="A198" s="26"/>
      <c r="B198" s="149"/>
      <c r="C198" s="150" t="s">
        <v>390</v>
      </c>
      <c r="D198" s="150" t="s">
        <v>146</v>
      </c>
      <c r="E198" s="151" t="s">
        <v>1688</v>
      </c>
      <c r="F198" s="152" t="s">
        <v>1689</v>
      </c>
      <c r="G198" s="153" t="s">
        <v>328</v>
      </c>
      <c r="H198" s="154">
        <v>20</v>
      </c>
      <c r="I198" s="155"/>
      <c r="J198" s="155"/>
      <c r="K198" s="156"/>
      <c r="L198" s="27"/>
      <c r="M198" s="157" t="s">
        <v>1</v>
      </c>
      <c r="N198" s="158" t="s">
        <v>37</v>
      </c>
      <c r="O198" s="159">
        <v>0</v>
      </c>
      <c r="P198" s="159">
        <f>O198*H198</f>
        <v>0</v>
      </c>
      <c r="Q198" s="159">
        <v>0</v>
      </c>
      <c r="R198" s="159">
        <f>Q198*H198</f>
        <v>0</v>
      </c>
      <c r="S198" s="159">
        <v>0</v>
      </c>
      <c r="T198" s="160">
        <f>S198*H198</f>
        <v>0</v>
      </c>
      <c r="U198" s="26"/>
      <c r="V198" s="26"/>
      <c r="W198" s="26"/>
      <c r="X198" s="26"/>
      <c r="Y198" s="26"/>
      <c r="Z198" s="26"/>
      <c r="AA198" s="26"/>
      <c r="AB198" s="26"/>
      <c r="AC198" s="26"/>
      <c r="AD198" s="26"/>
      <c r="AE198" s="26"/>
      <c r="AR198" s="161" t="s">
        <v>207</v>
      </c>
      <c r="AT198" s="161" t="s">
        <v>146</v>
      </c>
      <c r="AU198" s="161" t="s">
        <v>83</v>
      </c>
      <c r="AY198" s="14" t="s">
        <v>144</v>
      </c>
      <c r="BE198" s="162">
        <f>IF(N198="základná",J198,0)</f>
        <v>0</v>
      </c>
      <c r="BF198" s="162">
        <f>IF(N198="znížená",J198,0)</f>
        <v>0</v>
      </c>
      <c r="BG198" s="162">
        <f>IF(N198="zákl. prenesená",J198,0)</f>
        <v>0</v>
      </c>
      <c r="BH198" s="162">
        <f>IF(N198="zníž. prenesená",J198,0)</f>
        <v>0</v>
      </c>
      <c r="BI198" s="162">
        <f>IF(N198="nulová",J198,0)</f>
        <v>0</v>
      </c>
      <c r="BJ198" s="14" t="s">
        <v>83</v>
      </c>
      <c r="BK198" s="162">
        <f>ROUND(I198*H198,2)</f>
        <v>0</v>
      </c>
      <c r="BL198" s="14" t="s">
        <v>207</v>
      </c>
      <c r="BM198" s="161" t="s">
        <v>885</v>
      </c>
    </row>
    <row r="199" spans="1:65" s="2" customFormat="1" ht="33" customHeight="1">
      <c r="A199" s="26"/>
      <c r="B199" s="149"/>
      <c r="C199" s="150" t="s">
        <v>394</v>
      </c>
      <c r="D199" s="150" t="s">
        <v>146</v>
      </c>
      <c r="E199" s="151" t="s">
        <v>1690</v>
      </c>
      <c r="F199" s="152" t="s">
        <v>1691</v>
      </c>
      <c r="G199" s="153" t="s">
        <v>197</v>
      </c>
      <c r="H199" s="154">
        <v>0.13</v>
      </c>
      <c r="I199" s="155"/>
      <c r="J199" s="155"/>
      <c r="K199" s="156"/>
      <c r="L199" s="27"/>
      <c r="M199" s="157" t="s">
        <v>1</v>
      </c>
      <c r="N199" s="158" t="s">
        <v>37</v>
      </c>
      <c r="O199" s="159">
        <v>0</v>
      </c>
      <c r="P199" s="159">
        <f>O199*H199</f>
        <v>0</v>
      </c>
      <c r="Q199" s="159">
        <v>0</v>
      </c>
      <c r="R199" s="159">
        <f>Q199*H199</f>
        <v>0</v>
      </c>
      <c r="S199" s="159">
        <v>0</v>
      </c>
      <c r="T199" s="160">
        <f>S199*H199</f>
        <v>0</v>
      </c>
      <c r="U199" s="26"/>
      <c r="V199" s="26"/>
      <c r="W199" s="26"/>
      <c r="X199" s="26"/>
      <c r="Y199" s="26"/>
      <c r="Z199" s="26"/>
      <c r="AA199" s="26"/>
      <c r="AB199" s="26"/>
      <c r="AC199" s="26"/>
      <c r="AD199" s="26"/>
      <c r="AE199" s="26"/>
      <c r="AR199" s="161" t="s">
        <v>207</v>
      </c>
      <c r="AT199" s="161" t="s">
        <v>146</v>
      </c>
      <c r="AU199" s="161" t="s">
        <v>83</v>
      </c>
      <c r="AY199" s="14" t="s">
        <v>144</v>
      </c>
      <c r="BE199" s="162">
        <f>IF(N199="základná",J199,0)</f>
        <v>0</v>
      </c>
      <c r="BF199" s="162">
        <f>IF(N199="znížená",J199,0)</f>
        <v>0</v>
      </c>
      <c r="BG199" s="162">
        <f>IF(N199="zákl. prenesená",J199,0)</f>
        <v>0</v>
      </c>
      <c r="BH199" s="162">
        <f>IF(N199="zníž. prenesená",J199,0)</f>
        <v>0</v>
      </c>
      <c r="BI199" s="162">
        <f>IF(N199="nulová",J199,0)</f>
        <v>0</v>
      </c>
      <c r="BJ199" s="14" t="s">
        <v>83</v>
      </c>
      <c r="BK199" s="162">
        <f>ROUND(I199*H199,2)</f>
        <v>0</v>
      </c>
      <c r="BL199" s="14" t="s">
        <v>207</v>
      </c>
      <c r="BM199" s="161" t="s">
        <v>888</v>
      </c>
    </row>
    <row r="200" spans="1:65" s="12" customFormat="1" ht="22.7" customHeight="1">
      <c r="B200" s="137"/>
      <c r="D200" s="138" t="s">
        <v>70</v>
      </c>
      <c r="E200" s="147" t="s">
        <v>1692</v>
      </c>
      <c r="F200" s="147" t="s">
        <v>1693</v>
      </c>
      <c r="J200" s="148"/>
      <c r="L200" s="137"/>
      <c r="M200" s="141"/>
      <c r="N200" s="142"/>
      <c r="O200" s="142"/>
      <c r="P200" s="143">
        <f>SUM(P201:P202)</f>
        <v>0</v>
      </c>
      <c r="Q200" s="142"/>
      <c r="R200" s="143">
        <f>SUM(R201:R202)</f>
        <v>0</v>
      </c>
      <c r="S200" s="142"/>
      <c r="T200" s="144">
        <f>SUM(T201:T202)</f>
        <v>0</v>
      </c>
      <c r="AR200" s="138" t="s">
        <v>78</v>
      </c>
      <c r="AT200" s="145" t="s">
        <v>70</v>
      </c>
      <c r="AU200" s="145" t="s">
        <v>78</v>
      </c>
      <c r="AY200" s="138" t="s">
        <v>144</v>
      </c>
      <c r="BK200" s="146">
        <f>SUM(BK201:BK202)</f>
        <v>0</v>
      </c>
    </row>
    <row r="201" spans="1:65" s="2" customFormat="1" ht="16.5" customHeight="1">
      <c r="A201" s="26"/>
      <c r="B201" s="149"/>
      <c r="C201" s="150" t="s">
        <v>398</v>
      </c>
      <c r="D201" s="150" t="s">
        <v>146</v>
      </c>
      <c r="E201" s="151" t="s">
        <v>1694</v>
      </c>
      <c r="F201" s="152" t="s">
        <v>1695</v>
      </c>
      <c r="G201" s="153" t="s">
        <v>264</v>
      </c>
      <c r="H201" s="154">
        <v>1</v>
      </c>
      <c r="I201" s="155"/>
      <c r="J201" s="155"/>
      <c r="K201" s="156"/>
      <c r="L201" s="27"/>
      <c r="M201" s="157" t="s">
        <v>1</v>
      </c>
      <c r="N201" s="158" t="s">
        <v>37</v>
      </c>
      <c r="O201" s="159">
        <v>0</v>
      </c>
      <c r="P201" s="159">
        <f>O201*H201</f>
        <v>0</v>
      </c>
      <c r="Q201" s="159">
        <v>0</v>
      </c>
      <c r="R201" s="159">
        <f>Q201*H201</f>
        <v>0</v>
      </c>
      <c r="S201" s="159">
        <v>0</v>
      </c>
      <c r="T201" s="160">
        <f>S201*H201</f>
        <v>0</v>
      </c>
      <c r="U201" s="26"/>
      <c r="V201" s="26"/>
      <c r="W201" s="26"/>
      <c r="X201" s="26"/>
      <c r="Y201" s="26"/>
      <c r="Z201" s="26"/>
      <c r="AA201" s="26"/>
      <c r="AB201" s="26"/>
      <c r="AC201" s="26"/>
      <c r="AD201" s="26"/>
      <c r="AE201" s="26"/>
      <c r="AR201" s="161" t="s">
        <v>207</v>
      </c>
      <c r="AT201" s="161" t="s">
        <v>146</v>
      </c>
      <c r="AU201" s="161" t="s">
        <v>83</v>
      </c>
      <c r="AY201" s="14" t="s">
        <v>144</v>
      </c>
      <c r="BE201" s="162">
        <f>IF(N201="základná",J201,0)</f>
        <v>0</v>
      </c>
      <c r="BF201" s="162">
        <f>IF(N201="znížená",J201,0)</f>
        <v>0</v>
      </c>
      <c r="BG201" s="162">
        <f>IF(N201="zákl. prenesená",J201,0)</f>
        <v>0</v>
      </c>
      <c r="BH201" s="162">
        <f>IF(N201="zníž. prenesená",J201,0)</f>
        <v>0</v>
      </c>
      <c r="BI201" s="162">
        <f>IF(N201="nulová",J201,0)</f>
        <v>0</v>
      </c>
      <c r="BJ201" s="14" t="s">
        <v>83</v>
      </c>
      <c r="BK201" s="162">
        <f>ROUND(I201*H201,2)</f>
        <v>0</v>
      </c>
      <c r="BL201" s="14" t="s">
        <v>207</v>
      </c>
      <c r="BM201" s="161" t="s">
        <v>891</v>
      </c>
    </row>
    <row r="202" spans="1:65" s="2" customFormat="1" ht="16.5" customHeight="1">
      <c r="A202" s="26"/>
      <c r="B202" s="149"/>
      <c r="C202" s="150" t="s">
        <v>402</v>
      </c>
      <c r="D202" s="150" t="s">
        <v>146</v>
      </c>
      <c r="E202" s="151" t="s">
        <v>1696</v>
      </c>
      <c r="F202" s="152" t="s">
        <v>1697</v>
      </c>
      <c r="G202" s="153" t="s">
        <v>264</v>
      </c>
      <c r="H202" s="154">
        <v>1</v>
      </c>
      <c r="I202" s="155"/>
      <c r="J202" s="155"/>
      <c r="K202" s="156"/>
      <c r="L202" s="27"/>
      <c r="M202" s="157" t="s">
        <v>1</v>
      </c>
      <c r="N202" s="158" t="s">
        <v>37</v>
      </c>
      <c r="O202" s="159">
        <v>0</v>
      </c>
      <c r="P202" s="159">
        <f>O202*H202</f>
        <v>0</v>
      </c>
      <c r="Q202" s="159">
        <v>0</v>
      </c>
      <c r="R202" s="159">
        <f>Q202*H202</f>
        <v>0</v>
      </c>
      <c r="S202" s="159">
        <v>0</v>
      </c>
      <c r="T202" s="160">
        <f>S202*H202</f>
        <v>0</v>
      </c>
      <c r="U202" s="26"/>
      <c r="V202" s="26"/>
      <c r="W202" s="26"/>
      <c r="X202" s="26"/>
      <c r="Y202" s="26"/>
      <c r="Z202" s="26"/>
      <c r="AA202" s="26"/>
      <c r="AB202" s="26"/>
      <c r="AC202" s="26"/>
      <c r="AD202" s="26"/>
      <c r="AE202" s="26"/>
      <c r="AR202" s="161" t="s">
        <v>207</v>
      </c>
      <c r="AT202" s="161" t="s">
        <v>146</v>
      </c>
      <c r="AU202" s="161" t="s">
        <v>83</v>
      </c>
      <c r="AY202" s="14" t="s">
        <v>144</v>
      </c>
      <c r="BE202" s="162">
        <f>IF(N202="základná",J202,0)</f>
        <v>0</v>
      </c>
      <c r="BF202" s="162">
        <f>IF(N202="znížená",J202,0)</f>
        <v>0</v>
      </c>
      <c r="BG202" s="162">
        <f>IF(N202="zákl. prenesená",J202,0)</f>
        <v>0</v>
      </c>
      <c r="BH202" s="162">
        <f>IF(N202="zníž. prenesená",J202,0)</f>
        <v>0</v>
      </c>
      <c r="BI202" s="162">
        <f>IF(N202="nulová",J202,0)</f>
        <v>0</v>
      </c>
      <c r="BJ202" s="14" t="s">
        <v>83</v>
      </c>
      <c r="BK202" s="162">
        <f>ROUND(I202*H202,2)</f>
        <v>0</v>
      </c>
      <c r="BL202" s="14" t="s">
        <v>207</v>
      </c>
      <c r="BM202" s="161" t="s">
        <v>894</v>
      </c>
    </row>
    <row r="203" spans="1:65" s="12" customFormat="1" ht="22.7" customHeight="1">
      <c r="B203" s="137"/>
      <c r="D203" s="138" t="s">
        <v>70</v>
      </c>
      <c r="E203" s="147" t="s">
        <v>1698</v>
      </c>
      <c r="F203" s="147" t="s">
        <v>1699</v>
      </c>
      <c r="J203" s="148"/>
      <c r="L203" s="137"/>
      <c r="M203" s="141"/>
      <c r="N203" s="142"/>
      <c r="O203" s="142"/>
      <c r="P203" s="143">
        <f>SUM(P204:P207)</f>
        <v>0</v>
      </c>
      <c r="Q203" s="142"/>
      <c r="R203" s="143">
        <f>SUM(R204:R207)</f>
        <v>0</v>
      </c>
      <c r="S203" s="142"/>
      <c r="T203" s="144">
        <f>SUM(T204:T207)</f>
        <v>0</v>
      </c>
      <c r="AR203" s="138" t="s">
        <v>78</v>
      </c>
      <c r="AT203" s="145" t="s">
        <v>70</v>
      </c>
      <c r="AU203" s="145" t="s">
        <v>78</v>
      </c>
      <c r="AY203" s="138" t="s">
        <v>144</v>
      </c>
      <c r="BK203" s="146">
        <f>SUM(BK204:BK207)</f>
        <v>0</v>
      </c>
    </row>
    <row r="204" spans="1:65" s="2" customFormat="1" ht="16.5" customHeight="1">
      <c r="A204" s="26"/>
      <c r="B204" s="149"/>
      <c r="C204" s="150" t="s">
        <v>406</v>
      </c>
      <c r="D204" s="150" t="s">
        <v>146</v>
      </c>
      <c r="E204" s="151" t="s">
        <v>1700</v>
      </c>
      <c r="F204" s="152" t="s">
        <v>1701</v>
      </c>
      <c r="G204" s="153" t="s">
        <v>264</v>
      </c>
      <c r="H204" s="154">
        <v>1</v>
      </c>
      <c r="I204" s="155"/>
      <c r="J204" s="155"/>
      <c r="K204" s="156"/>
      <c r="L204" s="27"/>
      <c r="M204" s="157" t="s">
        <v>1</v>
      </c>
      <c r="N204" s="158" t="s">
        <v>37</v>
      </c>
      <c r="O204" s="159">
        <v>0</v>
      </c>
      <c r="P204" s="159">
        <f>O204*H204</f>
        <v>0</v>
      </c>
      <c r="Q204" s="159">
        <v>0</v>
      </c>
      <c r="R204" s="159">
        <f>Q204*H204</f>
        <v>0</v>
      </c>
      <c r="S204" s="159">
        <v>0</v>
      </c>
      <c r="T204" s="160">
        <f>S204*H204</f>
        <v>0</v>
      </c>
      <c r="U204" s="26"/>
      <c r="V204" s="26"/>
      <c r="W204" s="26"/>
      <c r="X204" s="26"/>
      <c r="Y204" s="26"/>
      <c r="Z204" s="26"/>
      <c r="AA204" s="26"/>
      <c r="AB204" s="26"/>
      <c r="AC204" s="26"/>
      <c r="AD204" s="26"/>
      <c r="AE204" s="26"/>
      <c r="AR204" s="161" t="s">
        <v>207</v>
      </c>
      <c r="AT204" s="161" t="s">
        <v>146</v>
      </c>
      <c r="AU204" s="161" t="s">
        <v>83</v>
      </c>
      <c r="AY204" s="14" t="s">
        <v>144</v>
      </c>
      <c r="BE204" s="162">
        <f>IF(N204="základná",J204,0)</f>
        <v>0</v>
      </c>
      <c r="BF204" s="162">
        <f>IF(N204="znížená",J204,0)</f>
        <v>0</v>
      </c>
      <c r="BG204" s="162">
        <f>IF(N204="zákl. prenesená",J204,0)</f>
        <v>0</v>
      </c>
      <c r="BH204" s="162">
        <f>IF(N204="zníž. prenesená",J204,0)</f>
        <v>0</v>
      </c>
      <c r="BI204" s="162">
        <f>IF(N204="nulová",J204,0)</f>
        <v>0</v>
      </c>
      <c r="BJ204" s="14" t="s">
        <v>83</v>
      </c>
      <c r="BK204" s="162">
        <f>ROUND(I204*H204,2)</f>
        <v>0</v>
      </c>
      <c r="BL204" s="14" t="s">
        <v>207</v>
      </c>
      <c r="BM204" s="161" t="s">
        <v>897</v>
      </c>
    </row>
    <row r="205" spans="1:65" s="2" customFormat="1" ht="16.5" customHeight="1">
      <c r="A205" s="26"/>
      <c r="B205" s="149"/>
      <c r="C205" s="150" t="s">
        <v>410</v>
      </c>
      <c r="D205" s="150" t="s">
        <v>146</v>
      </c>
      <c r="E205" s="151" t="s">
        <v>1702</v>
      </c>
      <c r="F205" s="152" t="s">
        <v>1703</v>
      </c>
      <c r="G205" s="153" t="s">
        <v>264</v>
      </c>
      <c r="H205" s="154">
        <v>2</v>
      </c>
      <c r="I205" s="155"/>
      <c r="J205" s="155"/>
      <c r="K205" s="156"/>
      <c r="L205" s="27"/>
      <c r="M205" s="157" t="s">
        <v>1</v>
      </c>
      <c r="N205" s="158" t="s">
        <v>37</v>
      </c>
      <c r="O205" s="159">
        <v>0</v>
      </c>
      <c r="P205" s="159">
        <f>O205*H205</f>
        <v>0</v>
      </c>
      <c r="Q205" s="159">
        <v>0</v>
      </c>
      <c r="R205" s="159">
        <f>Q205*H205</f>
        <v>0</v>
      </c>
      <c r="S205" s="159">
        <v>0</v>
      </c>
      <c r="T205" s="160">
        <f>S205*H205</f>
        <v>0</v>
      </c>
      <c r="U205" s="26"/>
      <c r="V205" s="26"/>
      <c r="W205" s="26"/>
      <c r="X205" s="26"/>
      <c r="Y205" s="26"/>
      <c r="Z205" s="26"/>
      <c r="AA205" s="26"/>
      <c r="AB205" s="26"/>
      <c r="AC205" s="26"/>
      <c r="AD205" s="26"/>
      <c r="AE205" s="26"/>
      <c r="AR205" s="161" t="s">
        <v>207</v>
      </c>
      <c r="AT205" s="161" t="s">
        <v>146</v>
      </c>
      <c r="AU205" s="161" t="s">
        <v>83</v>
      </c>
      <c r="AY205" s="14" t="s">
        <v>144</v>
      </c>
      <c r="BE205" s="162">
        <f>IF(N205="základná",J205,0)</f>
        <v>0</v>
      </c>
      <c r="BF205" s="162">
        <f>IF(N205="znížená",J205,0)</f>
        <v>0</v>
      </c>
      <c r="BG205" s="162">
        <f>IF(N205="zákl. prenesená",J205,0)</f>
        <v>0</v>
      </c>
      <c r="BH205" s="162">
        <f>IF(N205="zníž. prenesená",J205,0)</f>
        <v>0</v>
      </c>
      <c r="BI205" s="162">
        <f>IF(N205="nulová",J205,0)</f>
        <v>0</v>
      </c>
      <c r="BJ205" s="14" t="s">
        <v>83</v>
      </c>
      <c r="BK205" s="162">
        <f>ROUND(I205*H205,2)</f>
        <v>0</v>
      </c>
      <c r="BL205" s="14" t="s">
        <v>207</v>
      </c>
      <c r="BM205" s="161" t="s">
        <v>900</v>
      </c>
    </row>
    <row r="206" spans="1:65" s="2" customFormat="1" ht="16.5" customHeight="1">
      <c r="A206" s="26"/>
      <c r="B206" s="149"/>
      <c r="C206" s="150" t="s">
        <v>414</v>
      </c>
      <c r="D206" s="150" t="s">
        <v>146</v>
      </c>
      <c r="E206" s="151" t="s">
        <v>1704</v>
      </c>
      <c r="F206" s="152" t="s">
        <v>1705</v>
      </c>
      <c r="G206" s="153" t="s">
        <v>264</v>
      </c>
      <c r="H206" s="154">
        <v>1</v>
      </c>
      <c r="I206" s="155"/>
      <c r="J206" s="155"/>
      <c r="K206" s="156"/>
      <c r="L206" s="27"/>
      <c r="M206" s="157" t="s">
        <v>1</v>
      </c>
      <c r="N206" s="158" t="s">
        <v>37</v>
      </c>
      <c r="O206" s="159">
        <v>0</v>
      </c>
      <c r="P206" s="159">
        <f>O206*H206</f>
        <v>0</v>
      </c>
      <c r="Q206" s="159">
        <v>0</v>
      </c>
      <c r="R206" s="159">
        <f>Q206*H206</f>
        <v>0</v>
      </c>
      <c r="S206" s="159">
        <v>0</v>
      </c>
      <c r="T206" s="160">
        <f>S206*H206</f>
        <v>0</v>
      </c>
      <c r="U206" s="26"/>
      <c r="V206" s="26"/>
      <c r="W206" s="26"/>
      <c r="X206" s="26"/>
      <c r="Y206" s="26"/>
      <c r="Z206" s="26"/>
      <c r="AA206" s="26"/>
      <c r="AB206" s="26"/>
      <c r="AC206" s="26"/>
      <c r="AD206" s="26"/>
      <c r="AE206" s="26"/>
      <c r="AR206" s="161" t="s">
        <v>207</v>
      </c>
      <c r="AT206" s="161" t="s">
        <v>146</v>
      </c>
      <c r="AU206" s="161" t="s">
        <v>83</v>
      </c>
      <c r="AY206" s="14" t="s">
        <v>144</v>
      </c>
      <c r="BE206" s="162">
        <f>IF(N206="základná",J206,0)</f>
        <v>0</v>
      </c>
      <c r="BF206" s="162">
        <f>IF(N206="znížená",J206,0)</f>
        <v>0</v>
      </c>
      <c r="BG206" s="162">
        <f>IF(N206="zákl. prenesená",J206,0)</f>
        <v>0</v>
      </c>
      <c r="BH206" s="162">
        <f>IF(N206="zníž. prenesená",J206,0)</f>
        <v>0</v>
      </c>
      <c r="BI206" s="162">
        <f>IF(N206="nulová",J206,0)</f>
        <v>0</v>
      </c>
      <c r="BJ206" s="14" t="s">
        <v>83</v>
      </c>
      <c r="BK206" s="162">
        <f>ROUND(I206*H206,2)</f>
        <v>0</v>
      </c>
      <c r="BL206" s="14" t="s">
        <v>207</v>
      </c>
      <c r="BM206" s="161" t="s">
        <v>903</v>
      </c>
    </row>
    <row r="207" spans="1:65" s="2" customFormat="1" ht="16.5" customHeight="1">
      <c r="A207" s="26"/>
      <c r="B207" s="149"/>
      <c r="C207" s="150" t="s">
        <v>418</v>
      </c>
      <c r="D207" s="150" t="s">
        <v>146</v>
      </c>
      <c r="E207" s="151" t="s">
        <v>1706</v>
      </c>
      <c r="F207" s="152" t="s">
        <v>1707</v>
      </c>
      <c r="G207" s="153" t="s">
        <v>264</v>
      </c>
      <c r="H207" s="154">
        <v>2</v>
      </c>
      <c r="I207" s="155"/>
      <c r="J207" s="155"/>
      <c r="K207" s="156"/>
      <c r="L207" s="27"/>
      <c r="M207" s="173" t="s">
        <v>1</v>
      </c>
      <c r="N207" s="174" t="s">
        <v>37</v>
      </c>
      <c r="O207" s="175">
        <v>0</v>
      </c>
      <c r="P207" s="175">
        <f>O207*H207</f>
        <v>0</v>
      </c>
      <c r="Q207" s="175">
        <v>0</v>
      </c>
      <c r="R207" s="175">
        <f>Q207*H207</f>
        <v>0</v>
      </c>
      <c r="S207" s="175">
        <v>0</v>
      </c>
      <c r="T207" s="176">
        <f>S207*H207</f>
        <v>0</v>
      </c>
      <c r="U207" s="26"/>
      <c r="V207" s="26"/>
      <c r="W207" s="26"/>
      <c r="X207" s="26"/>
      <c r="Y207" s="26"/>
      <c r="Z207" s="26"/>
      <c r="AA207" s="26"/>
      <c r="AB207" s="26"/>
      <c r="AC207" s="26"/>
      <c r="AD207" s="26"/>
      <c r="AE207" s="26"/>
      <c r="AR207" s="161" t="s">
        <v>207</v>
      </c>
      <c r="AT207" s="161" t="s">
        <v>146</v>
      </c>
      <c r="AU207" s="161" t="s">
        <v>83</v>
      </c>
      <c r="AY207" s="14" t="s">
        <v>144</v>
      </c>
      <c r="BE207" s="162">
        <f>IF(N207="základná",J207,0)</f>
        <v>0</v>
      </c>
      <c r="BF207" s="162">
        <f>IF(N207="znížená",J207,0)</f>
        <v>0</v>
      </c>
      <c r="BG207" s="162">
        <f>IF(N207="zákl. prenesená",J207,0)</f>
        <v>0</v>
      </c>
      <c r="BH207" s="162">
        <f>IF(N207="zníž. prenesená",J207,0)</f>
        <v>0</v>
      </c>
      <c r="BI207" s="162">
        <f>IF(N207="nulová",J207,0)</f>
        <v>0</v>
      </c>
      <c r="BJ207" s="14" t="s">
        <v>83</v>
      </c>
      <c r="BK207" s="162">
        <f>ROUND(I207*H207,2)</f>
        <v>0</v>
      </c>
      <c r="BL207" s="14" t="s">
        <v>207</v>
      </c>
      <c r="BM207" s="161" t="s">
        <v>908</v>
      </c>
    </row>
    <row r="208" spans="1:65" s="2" customFormat="1" ht="6.95" customHeight="1">
      <c r="A208" s="26"/>
      <c r="B208" s="44"/>
      <c r="C208" s="45"/>
      <c r="D208" s="45"/>
      <c r="E208" s="45"/>
      <c r="F208" s="45"/>
      <c r="G208" s="45"/>
      <c r="H208" s="45"/>
      <c r="I208" s="45"/>
      <c r="J208" s="45"/>
      <c r="K208" s="45"/>
      <c r="L208" s="27"/>
      <c r="M208" s="26"/>
      <c r="O208" s="26"/>
      <c r="P208" s="26"/>
      <c r="Q208" s="26"/>
      <c r="R208" s="26"/>
      <c r="S208" s="26"/>
      <c r="T208" s="26"/>
      <c r="U208" s="26"/>
      <c r="V208" s="26"/>
      <c r="W208" s="26"/>
      <c r="X208" s="26"/>
      <c r="Y208" s="26"/>
      <c r="Z208" s="26"/>
      <c r="AA208" s="26"/>
      <c r="AB208" s="26"/>
      <c r="AC208" s="26"/>
      <c r="AD208" s="26"/>
      <c r="AE208" s="26"/>
    </row>
  </sheetData>
  <autoFilter ref="C129:K207"/>
  <mergeCells count="12">
    <mergeCell ref="E122:H122"/>
    <mergeCell ref="L2:V2"/>
    <mergeCell ref="E85:H85"/>
    <mergeCell ref="E87:H87"/>
    <mergeCell ref="E89:H89"/>
    <mergeCell ref="E118:H118"/>
    <mergeCell ref="E120:H120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6"/>
  <sheetViews>
    <sheetView showGridLines="0" topLeftCell="A121" workbookViewId="0">
      <selection activeCell="W97" sqref="W9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95"/>
    </row>
    <row r="2" spans="1:46" s="1" customFormat="1" ht="36.950000000000003" customHeight="1">
      <c r="L2" s="257" t="s">
        <v>5</v>
      </c>
      <c r="M2" s="251"/>
      <c r="N2" s="251"/>
      <c r="O2" s="251"/>
      <c r="P2" s="251"/>
      <c r="Q2" s="251"/>
      <c r="R2" s="251"/>
      <c r="S2" s="251"/>
      <c r="T2" s="251"/>
      <c r="U2" s="251"/>
      <c r="V2" s="251"/>
      <c r="AT2" s="14" t="s">
        <v>98</v>
      </c>
    </row>
    <row r="3" spans="1:46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71</v>
      </c>
    </row>
    <row r="4" spans="1:46" s="1" customFormat="1" ht="24.95" customHeight="1">
      <c r="B4" s="17"/>
      <c r="D4" s="18" t="s">
        <v>99</v>
      </c>
      <c r="L4" s="17"/>
      <c r="M4" s="96" t="s">
        <v>9</v>
      </c>
      <c r="AT4" s="14" t="s">
        <v>3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23" t="s">
        <v>13</v>
      </c>
      <c r="L6" s="17"/>
    </row>
    <row r="7" spans="1:46" s="1" customFormat="1" ht="16.5" customHeight="1">
      <c r="B7" s="17"/>
      <c r="E7" s="266" t="str">
        <f>'Rekapitulácia stavby'!K6</f>
        <v>Spišská Nová Ves OÚ, rekonštrukcia kotolne</v>
      </c>
      <c r="F7" s="267"/>
      <c r="G7" s="267"/>
      <c r="H7" s="267"/>
      <c r="L7" s="17"/>
    </row>
    <row r="8" spans="1:46" s="1" customFormat="1" ht="12" customHeight="1">
      <c r="B8" s="17"/>
      <c r="D8" s="23" t="s">
        <v>100</v>
      </c>
      <c r="L8" s="17"/>
    </row>
    <row r="9" spans="1:46" s="2" customFormat="1" ht="16.5" customHeight="1">
      <c r="A9" s="26"/>
      <c r="B9" s="27"/>
      <c r="C9" s="26"/>
      <c r="D9" s="26"/>
      <c r="E9" s="266" t="s">
        <v>101</v>
      </c>
      <c r="F9" s="265"/>
      <c r="G9" s="265"/>
      <c r="H9" s="265"/>
      <c r="I9" s="26"/>
      <c r="J9" s="26"/>
      <c r="K9" s="26"/>
      <c r="L9" s="39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</row>
    <row r="10" spans="1:46" s="2" customFormat="1" ht="12" customHeight="1">
      <c r="A10" s="26"/>
      <c r="B10" s="27"/>
      <c r="C10" s="26"/>
      <c r="D10" s="23" t="s">
        <v>102</v>
      </c>
      <c r="E10" s="26"/>
      <c r="F10" s="26"/>
      <c r="G10" s="26"/>
      <c r="H10" s="26"/>
      <c r="I10" s="26"/>
      <c r="J10" s="26"/>
      <c r="K10" s="26"/>
      <c r="L10" s="39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</row>
    <row r="11" spans="1:46" s="2" customFormat="1" ht="16.5" customHeight="1">
      <c r="A11" s="26"/>
      <c r="B11" s="27"/>
      <c r="C11" s="26"/>
      <c r="D11" s="26"/>
      <c r="E11" s="224" t="s">
        <v>1708</v>
      </c>
      <c r="F11" s="265"/>
      <c r="G11" s="265"/>
      <c r="H11" s="265"/>
      <c r="I11" s="26"/>
      <c r="J11" s="26"/>
      <c r="K11" s="26"/>
      <c r="L11" s="39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</row>
    <row r="12" spans="1:46" s="2" customFormat="1">
      <c r="A12" s="26"/>
      <c r="B12" s="27"/>
      <c r="C12" s="26"/>
      <c r="D12" s="26"/>
      <c r="E12" s="26"/>
      <c r="F12" s="26"/>
      <c r="G12" s="26"/>
      <c r="H12" s="26"/>
      <c r="I12" s="26"/>
      <c r="J12" s="26"/>
      <c r="K12" s="26"/>
      <c r="L12" s="39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</row>
    <row r="13" spans="1:46" s="2" customFormat="1" ht="12" customHeight="1">
      <c r="A13" s="26"/>
      <c r="B13" s="27"/>
      <c r="C13" s="26"/>
      <c r="D13" s="23" t="s">
        <v>15</v>
      </c>
      <c r="E13" s="26"/>
      <c r="F13" s="21" t="s">
        <v>1</v>
      </c>
      <c r="G13" s="26"/>
      <c r="H13" s="26"/>
      <c r="I13" s="23" t="s">
        <v>16</v>
      </c>
      <c r="J13" s="21" t="s">
        <v>1</v>
      </c>
      <c r="K13" s="26"/>
      <c r="L13" s="39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</row>
    <row r="14" spans="1:46" s="2" customFormat="1" ht="12" customHeight="1">
      <c r="A14" s="26"/>
      <c r="B14" s="27"/>
      <c r="C14" s="26"/>
      <c r="D14" s="23" t="s">
        <v>17</v>
      </c>
      <c r="E14" s="26"/>
      <c r="F14" s="21" t="s">
        <v>1951</v>
      </c>
      <c r="G14" s="26"/>
      <c r="H14" s="26"/>
      <c r="I14" s="23" t="s">
        <v>19</v>
      </c>
      <c r="J14" s="52"/>
      <c r="K14" s="26"/>
      <c r="L14" s="39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</row>
    <row r="15" spans="1:46" s="2" customFormat="1" ht="10.7" customHeight="1">
      <c r="A15" s="26"/>
      <c r="B15" s="27"/>
      <c r="C15" s="26"/>
      <c r="D15" s="26"/>
      <c r="E15" s="26"/>
      <c r="F15" s="26"/>
      <c r="G15" s="26"/>
      <c r="H15" s="26"/>
      <c r="I15" s="26"/>
      <c r="J15" s="26"/>
      <c r="K15" s="26"/>
      <c r="L15" s="39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</row>
    <row r="16" spans="1:46" s="2" customFormat="1" ht="12" customHeight="1">
      <c r="A16" s="26"/>
      <c r="B16" s="27"/>
      <c r="C16" s="26"/>
      <c r="D16" s="23" t="s">
        <v>20</v>
      </c>
      <c r="E16" s="26"/>
      <c r="F16" s="26"/>
      <c r="G16" s="26"/>
      <c r="H16" s="26"/>
      <c r="I16" s="23" t="s">
        <v>21</v>
      </c>
      <c r="J16" s="21" t="s">
        <v>1</v>
      </c>
      <c r="K16" s="26"/>
      <c r="L16" s="39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</row>
    <row r="17" spans="1:31" s="2" customFormat="1" ht="18" customHeight="1">
      <c r="A17" s="26"/>
      <c r="B17" s="27"/>
      <c r="C17" s="26"/>
      <c r="D17" s="26"/>
      <c r="E17" s="21" t="s">
        <v>1952</v>
      </c>
      <c r="F17" s="26"/>
      <c r="G17" s="26"/>
      <c r="H17" s="26"/>
      <c r="I17" s="23" t="s">
        <v>23</v>
      </c>
      <c r="J17" s="21" t="s">
        <v>1</v>
      </c>
      <c r="K17" s="26"/>
      <c r="L17" s="39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</row>
    <row r="18" spans="1:31" s="2" customFormat="1" ht="6.95" customHeight="1">
      <c r="A18" s="26"/>
      <c r="B18" s="27"/>
      <c r="C18" s="26"/>
      <c r="D18" s="26"/>
      <c r="E18" s="26"/>
      <c r="F18" s="26"/>
      <c r="G18" s="26"/>
      <c r="H18" s="26"/>
      <c r="I18" s="26"/>
      <c r="J18" s="26"/>
      <c r="K18" s="26"/>
      <c r="L18" s="39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</row>
    <row r="19" spans="1:31" s="2" customFormat="1" ht="12" customHeight="1">
      <c r="A19" s="26"/>
      <c r="B19" s="27"/>
      <c r="C19" s="26"/>
      <c r="D19" s="23" t="s">
        <v>24</v>
      </c>
      <c r="E19" s="26"/>
      <c r="F19" s="26"/>
      <c r="G19" s="26"/>
      <c r="H19" s="26"/>
      <c r="I19" s="23" t="s">
        <v>21</v>
      </c>
      <c r="J19" s="21" t="str">
        <f>'Rekapitulácia stavby'!AN13</f>
        <v/>
      </c>
      <c r="K19" s="26"/>
      <c r="L19" s="39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</row>
    <row r="20" spans="1:31" s="2" customFormat="1" ht="18" customHeight="1">
      <c r="A20" s="26"/>
      <c r="B20" s="27"/>
      <c r="C20" s="26"/>
      <c r="D20" s="26"/>
      <c r="E20" s="250" t="str">
        <f>'Rekapitulácia stavby'!E14</f>
        <v xml:space="preserve"> </v>
      </c>
      <c r="F20" s="250"/>
      <c r="G20" s="250"/>
      <c r="H20" s="250"/>
      <c r="I20" s="23" t="s">
        <v>23</v>
      </c>
      <c r="J20" s="21" t="str">
        <f>'Rekapitulácia stavby'!AN14</f>
        <v/>
      </c>
      <c r="K20" s="26"/>
      <c r="L20" s="39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</row>
    <row r="21" spans="1:31" s="2" customFormat="1" ht="6.95" customHeight="1">
      <c r="A21" s="26"/>
      <c r="B21" s="27"/>
      <c r="C21" s="26"/>
      <c r="D21" s="26"/>
      <c r="E21" s="26"/>
      <c r="F21" s="26"/>
      <c r="G21" s="26"/>
      <c r="H21" s="26"/>
      <c r="I21" s="26"/>
      <c r="J21" s="26"/>
      <c r="K21" s="26"/>
      <c r="L21" s="39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</row>
    <row r="22" spans="1:31" s="2" customFormat="1" ht="12" customHeight="1">
      <c r="A22" s="26"/>
      <c r="B22" s="27"/>
      <c r="C22" s="26"/>
      <c r="D22" s="23" t="s">
        <v>26</v>
      </c>
      <c r="E22" s="26"/>
      <c r="F22" s="26"/>
      <c r="G22" s="26"/>
      <c r="H22" s="26"/>
      <c r="I22" s="23" t="s">
        <v>21</v>
      </c>
      <c r="J22" s="21" t="s">
        <v>1</v>
      </c>
      <c r="K22" s="26"/>
      <c r="L22" s="39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</row>
    <row r="23" spans="1:31" s="2" customFormat="1" ht="18" customHeight="1">
      <c r="A23" s="26"/>
      <c r="B23" s="27"/>
      <c r="C23" s="26"/>
      <c r="D23" s="26"/>
      <c r="E23" s="21" t="s">
        <v>27</v>
      </c>
      <c r="F23" s="26"/>
      <c r="G23" s="26"/>
      <c r="H23" s="26"/>
      <c r="I23" s="23" t="s">
        <v>23</v>
      </c>
      <c r="J23" s="21" t="s">
        <v>1</v>
      </c>
      <c r="K23" s="26"/>
      <c r="L23" s="39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</row>
    <row r="24" spans="1:31" s="2" customFormat="1" ht="6.95" customHeight="1">
      <c r="A24" s="26"/>
      <c r="B24" s="27"/>
      <c r="C24" s="26"/>
      <c r="D24" s="26"/>
      <c r="E24" s="26"/>
      <c r="F24" s="26"/>
      <c r="G24" s="26"/>
      <c r="H24" s="26"/>
      <c r="I24" s="26"/>
      <c r="J24" s="26"/>
      <c r="K24" s="26"/>
      <c r="L24" s="39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</row>
    <row r="25" spans="1:31" s="2" customFormat="1" ht="12" customHeight="1">
      <c r="A25" s="26"/>
      <c r="B25" s="27"/>
      <c r="C25" s="26"/>
      <c r="D25" s="23" t="s">
        <v>29</v>
      </c>
      <c r="E25" s="26"/>
      <c r="F25" s="26"/>
      <c r="G25" s="26"/>
      <c r="H25" s="26"/>
      <c r="I25" s="23" t="s">
        <v>21</v>
      </c>
      <c r="J25" s="21" t="s">
        <v>1</v>
      </c>
      <c r="K25" s="26"/>
      <c r="L25" s="39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</row>
    <row r="26" spans="1:31" s="2" customFormat="1" ht="18" customHeight="1">
      <c r="A26" s="26"/>
      <c r="B26" s="27"/>
      <c r="C26" s="26"/>
      <c r="D26" s="26"/>
      <c r="E26" s="21"/>
      <c r="F26" s="26"/>
      <c r="G26" s="26"/>
      <c r="H26" s="26"/>
      <c r="I26" s="23" t="s">
        <v>23</v>
      </c>
      <c r="J26" s="21" t="s">
        <v>1</v>
      </c>
      <c r="K26" s="26"/>
      <c r="L26" s="39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</row>
    <row r="27" spans="1:3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39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</row>
    <row r="28" spans="1:31" s="2" customFormat="1" ht="12" customHeight="1">
      <c r="A28" s="26"/>
      <c r="B28" s="27"/>
      <c r="C28" s="26"/>
      <c r="D28" s="23" t="s">
        <v>30</v>
      </c>
      <c r="E28" s="26"/>
      <c r="F28" s="26"/>
      <c r="G28" s="26"/>
      <c r="H28" s="26"/>
      <c r="I28" s="26"/>
      <c r="J28" s="26"/>
      <c r="K28" s="26"/>
      <c r="L28" s="39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</row>
    <row r="29" spans="1:31" s="8" customFormat="1" ht="16.5" customHeight="1">
      <c r="A29" s="97"/>
      <c r="B29" s="98"/>
      <c r="C29" s="97"/>
      <c r="D29" s="97"/>
      <c r="E29" s="253" t="s">
        <v>1</v>
      </c>
      <c r="F29" s="253"/>
      <c r="G29" s="253"/>
      <c r="H29" s="253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6"/>
      <c r="B30" s="27"/>
      <c r="C30" s="26"/>
      <c r="D30" s="26"/>
      <c r="E30" s="26"/>
      <c r="F30" s="26"/>
      <c r="G30" s="26"/>
      <c r="H30" s="26"/>
      <c r="I30" s="26"/>
      <c r="J30" s="26"/>
      <c r="K30" s="26"/>
      <c r="L30" s="39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</row>
    <row r="31" spans="1:31" s="2" customFormat="1" ht="6.95" customHeight="1">
      <c r="A31" s="26"/>
      <c r="B31" s="27"/>
      <c r="C31" s="26"/>
      <c r="D31" s="63"/>
      <c r="E31" s="63"/>
      <c r="F31" s="63"/>
      <c r="G31" s="63"/>
      <c r="H31" s="63"/>
      <c r="I31" s="63"/>
      <c r="J31" s="63"/>
      <c r="K31" s="63"/>
      <c r="L31" s="39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</row>
    <row r="32" spans="1:31" s="2" customFormat="1" ht="25.35" customHeight="1">
      <c r="A32" s="26"/>
      <c r="B32" s="27"/>
      <c r="C32" s="26"/>
      <c r="D32" s="100" t="s">
        <v>31</v>
      </c>
      <c r="E32" s="26"/>
      <c r="F32" s="26"/>
      <c r="G32" s="26"/>
      <c r="H32" s="26"/>
      <c r="I32" s="26"/>
      <c r="J32" s="68"/>
      <c r="K32" s="26"/>
      <c r="L32" s="39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</row>
    <row r="33" spans="1:31" s="2" customFormat="1" ht="6.95" customHeight="1">
      <c r="A33" s="26"/>
      <c r="B33" s="27"/>
      <c r="C33" s="26"/>
      <c r="D33" s="63"/>
      <c r="E33" s="63"/>
      <c r="F33" s="63"/>
      <c r="G33" s="63"/>
      <c r="H33" s="63"/>
      <c r="I33" s="63"/>
      <c r="J33" s="63"/>
      <c r="K33" s="63"/>
      <c r="L33" s="39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</row>
    <row r="34" spans="1:31" s="2" customFormat="1" ht="14.45" customHeight="1">
      <c r="A34" s="26"/>
      <c r="B34" s="27"/>
      <c r="C34" s="26"/>
      <c r="D34" s="26"/>
      <c r="E34" s="26"/>
      <c r="F34" s="30" t="s">
        <v>33</v>
      </c>
      <c r="G34" s="26"/>
      <c r="H34" s="26"/>
      <c r="I34" s="30" t="s">
        <v>32</v>
      </c>
      <c r="J34" s="30" t="s">
        <v>34</v>
      </c>
      <c r="K34" s="26"/>
      <c r="L34" s="39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</row>
    <row r="35" spans="1:31" s="2" customFormat="1" ht="14.45" customHeight="1">
      <c r="A35" s="26"/>
      <c r="B35" s="27"/>
      <c r="C35" s="26"/>
      <c r="D35" s="101" t="s">
        <v>35</v>
      </c>
      <c r="E35" s="32" t="s">
        <v>36</v>
      </c>
      <c r="F35" s="102">
        <f>ROUND((SUM(BE127:BE195)),  2)</f>
        <v>0</v>
      </c>
      <c r="G35" s="103"/>
      <c r="H35" s="103"/>
      <c r="I35" s="104">
        <v>0.2</v>
      </c>
      <c r="J35" s="102">
        <f>ROUND(((SUM(BE127:BE195))*I35),  2)</f>
        <v>0</v>
      </c>
      <c r="K35" s="26"/>
      <c r="L35" s="39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</row>
    <row r="36" spans="1:31" s="2" customFormat="1" ht="14.45" customHeight="1">
      <c r="A36" s="26"/>
      <c r="B36" s="27"/>
      <c r="C36" s="26"/>
      <c r="D36" s="26"/>
      <c r="E36" s="32" t="s">
        <v>37</v>
      </c>
      <c r="F36" s="105"/>
      <c r="G36" s="26"/>
      <c r="H36" s="26"/>
      <c r="I36" s="106">
        <v>0.2</v>
      </c>
      <c r="J36" s="105"/>
      <c r="K36" s="26"/>
      <c r="L36" s="39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spans="1:31" s="2" customFormat="1" ht="14.45" hidden="1" customHeight="1">
      <c r="A37" s="26"/>
      <c r="B37" s="27"/>
      <c r="C37" s="26"/>
      <c r="D37" s="26"/>
      <c r="E37" s="23" t="s">
        <v>38</v>
      </c>
      <c r="F37" s="105">
        <f>ROUND((SUM(BG127:BG195)),  2)</f>
        <v>0</v>
      </c>
      <c r="G37" s="26"/>
      <c r="H37" s="26"/>
      <c r="I37" s="106">
        <v>0.2</v>
      </c>
      <c r="J37" s="105">
        <f>0</f>
        <v>0</v>
      </c>
      <c r="K37" s="26"/>
      <c r="L37" s="39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</row>
    <row r="38" spans="1:31" s="2" customFormat="1" ht="14.45" hidden="1" customHeight="1">
      <c r="A38" s="26"/>
      <c r="B38" s="27"/>
      <c r="C38" s="26"/>
      <c r="D38" s="26"/>
      <c r="E38" s="23" t="s">
        <v>39</v>
      </c>
      <c r="F38" s="105">
        <f>ROUND((SUM(BH127:BH195)),  2)</f>
        <v>0</v>
      </c>
      <c r="G38" s="26"/>
      <c r="H38" s="26"/>
      <c r="I38" s="106">
        <v>0.2</v>
      </c>
      <c r="J38" s="105">
        <f>0</f>
        <v>0</v>
      </c>
      <c r="K38" s="26"/>
      <c r="L38" s="39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</row>
    <row r="39" spans="1:31" s="2" customFormat="1" ht="14.45" hidden="1" customHeight="1">
      <c r="A39" s="26"/>
      <c r="B39" s="27"/>
      <c r="C39" s="26"/>
      <c r="D39" s="26"/>
      <c r="E39" s="32" t="s">
        <v>40</v>
      </c>
      <c r="F39" s="102">
        <f>ROUND((SUM(BI127:BI195)),  2)</f>
        <v>0</v>
      </c>
      <c r="G39" s="103"/>
      <c r="H39" s="103"/>
      <c r="I39" s="104">
        <v>0</v>
      </c>
      <c r="J39" s="102">
        <f>0</f>
        <v>0</v>
      </c>
      <c r="K39" s="26"/>
      <c r="L39" s="39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</row>
    <row r="40" spans="1:31" s="2" customFormat="1" ht="6.9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39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</row>
    <row r="41" spans="1:31" s="2" customFormat="1" ht="25.35" customHeight="1">
      <c r="A41" s="26"/>
      <c r="B41" s="27"/>
      <c r="C41" s="107"/>
      <c r="D41" s="108" t="s">
        <v>41</v>
      </c>
      <c r="E41" s="57"/>
      <c r="F41" s="57"/>
      <c r="G41" s="109" t="s">
        <v>42</v>
      </c>
      <c r="H41" s="110" t="s">
        <v>43</v>
      </c>
      <c r="I41" s="57"/>
      <c r="J41" s="111"/>
      <c r="K41" s="112"/>
      <c r="L41" s="39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</row>
    <row r="42" spans="1:31" s="2" customFormat="1" ht="14.45" customHeight="1">
      <c r="A42" s="26"/>
      <c r="B42" s="27"/>
      <c r="C42" s="26"/>
      <c r="D42" s="26"/>
      <c r="E42" s="26"/>
      <c r="F42" s="26"/>
      <c r="G42" s="26"/>
      <c r="H42" s="26"/>
      <c r="I42" s="26"/>
      <c r="J42" s="26"/>
      <c r="K42" s="26"/>
      <c r="L42" s="39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39"/>
      <c r="D50" s="40" t="s">
        <v>44</v>
      </c>
      <c r="E50" s="41"/>
      <c r="F50" s="41"/>
      <c r="G50" s="40" t="s">
        <v>45</v>
      </c>
      <c r="H50" s="41"/>
      <c r="I50" s="41"/>
      <c r="J50" s="41"/>
      <c r="K50" s="41"/>
      <c r="L50" s="39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26"/>
      <c r="B61" s="27"/>
      <c r="C61" s="26"/>
      <c r="D61" s="42" t="s">
        <v>46</v>
      </c>
      <c r="E61" s="29"/>
      <c r="F61" s="113" t="s">
        <v>47</v>
      </c>
      <c r="G61" s="42" t="s">
        <v>46</v>
      </c>
      <c r="H61" s="29"/>
      <c r="I61" s="29"/>
      <c r="J61" s="114" t="s">
        <v>47</v>
      </c>
      <c r="K61" s="29"/>
      <c r="L61" s="39"/>
      <c r="S61" s="26"/>
      <c r="T61" s="26"/>
      <c r="U61" s="26"/>
      <c r="V61" s="26"/>
      <c r="W61" s="26"/>
      <c r="X61" s="26"/>
      <c r="Y61" s="26"/>
      <c r="Z61" s="26"/>
      <c r="AA61" s="26"/>
      <c r="AB61" s="26"/>
      <c r="AC61" s="26"/>
      <c r="AD61" s="26"/>
      <c r="AE61" s="26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26"/>
      <c r="B65" s="27"/>
      <c r="C65" s="26"/>
      <c r="D65" s="40" t="s">
        <v>48</v>
      </c>
      <c r="E65" s="43"/>
      <c r="F65" s="43"/>
      <c r="G65" s="40" t="s">
        <v>49</v>
      </c>
      <c r="H65" s="43"/>
      <c r="I65" s="43"/>
      <c r="J65" s="43"/>
      <c r="K65" s="43"/>
      <c r="L65" s="39"/>
      <c r="S65" s="26"/>
      <c r="T65" s="26"/>
      <c r="U65" s="26"/>
      <c r="V65" s="26"/>
      <c r="W65" s="26"/>
      <c r="X65" s="26"/>
      <c r="Y65" s="26"/>
      <c r="Z65" s="26"/>
      <c r="AA65" s="26"/>
      <c r="AB65" s="26"/>
      <c r="AC65" s="26"/>
      <c r="AD65" s="26"/>
      <c r="AE65" s="26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26"/>
      <c r="B76" s="27"/>
      <c r="C76" s="26"/>
      <c r="D76" s="42" t="s">
        <v>46</v>
      </c>
      <c r="E76" s="29"/>
      <c r="F76" s="113" t="s">
        <v>47</v>
      </c>
      <c r="G76" s="42" t="s">
        <v>46</v>
      </c>
      <c r="H76" s="29"/>
      <c r="I76" s="29"/>
      <c r="J76" s="114" t="s">
        <v>47</v>
      </c>
      <c r="K76" s="29"/>
      <c r="L76" s="39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</row>
    <row r="77" spans="1:31" s="2" customFormat="1" ht="14.45" customHeight="1">
      <c r="A77" s="26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6"/>
      <c r="T77" s="26"/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</row>
    <row r="81" spans="1:31" s="2" customFormat="1" ht="6.95" customHeight="1">
      <c r="A81" s="26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</row>
    <row r="82" spans="1:31" s="2" customFormat="1" ht="24.95" customHeight="1">
      <c r="A82" s="26"/>
      <c r="B82" s="27"/>
      <c r="C82" s="18" t="s">
        <v>104</v>
      </c>
      <c r="D82" s="26"/>
      <c r="E82" s="26"/>
      <c r="F82" s="26"/>
      <c r="G82" s="26"/>
      <c r="H82" s="26"/>
      <c r="I82" s="26"/>
      <c r="J82" s="26"/>
      <c r="K82" s="26"/>
      <c r="L82" s="39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</row>
    <row r="83" spans="1:3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39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</row>
    <row r="84" spans="1:31" s="2" customFormat="1" ht="12" customHeight="1">
      <c r="A84" s="26"/>
      <c r="B84" s="27"/>
      <c r="C84" s="23" t="s">
        <v>13</v>
      </c>
      <c r="D84" s="26"/>
      <c r="E84" s="26"/>
      <c r="F84" s="26"/>
      <c r="G84" s="26"/>
      <c r="H84" s="26"/>
      <c r="I84" s="26"/>
      <c r="J84" s="26"/>
      <c r="K84" s="26"/>
      <c r="L84" s="39"/>
      <c r="S84" s="26"/>
      <c r="T84" s="26"/>
      <c r="U84" s="26"/>
      <c r="V84" s="26"/>
      <c r="W84" s="26"/>
      <c r="X84" s="26"/>
      <c r="Y84" s="26"/>
      <c r="Z84" s="26"/>
      <c r="AA84" s="26"/>
      <c r="AB84" s="26"/>
      <c r="AC84" s="26"/>
      <c r="AD84" s="26"/>
      <c r="AE84" s="26"/>
    </row>
    <row r="85" spans="1:31" s="2" customFormat="1" ht="16.5" customHeight="1">
      <c r="A85" s="26"/>
      <c r="B85" s="27"/>
      <c r="C85" s="26"/>
      <c r="D85" s="26"/>
      <c r="E85" s="266" t="str">
        <f>E7</f>
        <v>Spišská Nová Ves OÚ, rekonštrukcia kotolne</v>
      </c>
      <c r="F85" s="267"/>
      <c r="G85" s="267"/>
      <c r="H85" s="267"/>
      <c r="I85" s="26"/>
      <c r="J85" s="26"/>
      <c r="K85" s="26"/>
      <c r="L85" s="39"/>
      <c r="S85" s="26"/>
      <c r="T85" s="26"/>
      <c r="U85" s="26"/>
      <c r="V85" s="26"/>
      <c r="W85" s="26"/>
      <c r="X85" s="26"/>
      <c r="Y85" s="26"/>
      <c r="Z85" s="26"/>
      <c r="AA85" s="26"/>
      <c r="AB85" s="26"/>
      <c r="AC85" s="26"/>
      <c r="AD85" s="26"/>
      <c r="AE85" s="26"/>
    </row>
    <row r="86" spans="1:31" s="1" customFormat="1" ht="12" customHeight="1">
      <c r="B86" s="17"/>
      <c r="C86" s="23" t="s">
        <v>100</v>
      </c>
      <c r="L86" s="17"/>
    </row>
    <row r="87" spans="1:31" s="2" customFormat="1" ht="16.5" customHeight="1">
      <c r="A87" s="26"/>
      <c r="B87" s="27"/>
      <c r="C87" s="26"/>
      <c r="D87" s="26"/>
      <c r="E87" s="266" t="s">
        <v>101</v>
      </c>
      <c r="F87" s="265"/>
      <c r="G87" s="265"/>
      <c r="H87" s="265"/>
      <c r="I87" s="26"/>
      <c r="J87" s="26"/>
      <c r="K87" s="26"/>
      <c r="L87" s="39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</row>
    <row r="88" spans="1:31" s="2" customFormat="1" ht="12" customHeight="1">
      <c r="A88" s="26"/>
      <c r="B88" s="27"/>
      <c r="C88" s="23" t="s">
        <v>102</v>
      </c>
      <c r="D88" s="26"/>
      <c r="E88" s="26"/>
      <c r="F88" s="26"/>
      <c r="G88" s="26"/>
      <c r="H88" s="26"/>
      <c r="I88" s="26"/>
      <c r="J88" s="26"/>
      <c r="K88" s="26"/>
      <c r="L88" s="39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</row>
    <row r="89" spans="1:31" s="2" customFormat="1" ht="16.5" customHeight="1">
      <c r="A89" s="26"/>
      <c r="B89" s="27"/>
      <c r="C89" s="26"/>
      <c r="D89" s="26"/>
      <c r="E89" s="224" t="str">
        <f>E11</f>
        <v>6 - Odberné plynové zariadenie</v>
      </c>
      <c r="F89" s="265"/>
      <c r="G89" s="265"/>
      <c r="H89" s="265"/>
      <c r="I89" s="26"/>
      <c r="J89" s="26"/>
      <c r="K89" s="26"/>
      <c r="L89" s="39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</row>
    <row r="90" spans="1:31" s="2" customFormat="1" ht="6.95" customHeight="1">
      <c r="A90" s="26"/>
      <c r="B90" s="27"/>
      <c r="C90" s="26"/>
      <c r="D90" s="26"/>
      <c r="E90" s="26"/>
      <c r="F90" s="26"/>
      <c r="G90" s="26"/>
      <c r="H90" s="26"/>
      <c r="I90" s="26"/>
      <c r="J90" s="26"/>
      <c r="K90" s="26"/>
      <c r="L90" s="39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</row>
    <row r="91" spans="1:31" s="2" customFormat="1" ht="12" customHeight="1">
      <c r="A91" s="26"/>
      <c r="B91" s="27"/>
      <c r="C91" s="23" t="s">
        <v>17</v>
      </c>
      <c r="D91" s="26"/>
      <c r="E91" s="26"/>
      <c r="F91" s="21" t="str">
        <f>F14</f>
        <v>Spišská Nová Ves, Markušovská cesta č. 1, 052 01 Spišská Nová Ves</v>
      </c>
      <c r="G91" s="26"/>
      <c r="H91" s="26"/>
      <c r="I91" s="23" t="s">
        <v>19</v>
      </c>
      <c r="J91" s="52"/>
      <c r="K91" s="26"/>
      <c r="L91" s="39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1:31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39"/>
      <c r="S92" s="26"/>
      <c r="T92" s="26"/>
      <c r="U92" s="26"/>
      <c r="V92" s="26"/>
      <c r="W92" s="26"/>
      <c r="X92" s="26"/>
      <c r="Y92" s="26"/>
      <c r="Z92" s="26"/>
      <c r="AA92" s="26"/>
      <c r="AB92" s="26"/>
      <c r="AC92" s="26"/>
      <c r="AD92" s="26"/>
      <c r="AE92" s="26"/>
    </row>
    <row r="93" spans="1:31" s="2" customFormat="1" ht="15.2" customHeight="1">
      <c r="A93" s="26"/>
      <c r="B93" s="27"/>
      <c r="C93" s="23" t="s">
        <v>20</v>
      </c>
      <c r="D93" s="26"/>
      <c r="E93" s="26"/>
      <c r="F93" s="21" t="str">
        <f>E17</f>
        <v>Ministerstvo vnútra SR, Pribinova 2, 812 72 Bratislava</v>
      </c>
      <c r="G93" s="26"/>
      <c r="H93" s="26"/>
      <c r="I93" s="23" t="s">
        <v>26</v>
      </c>
      <c r="J93" s="24" t="str">
        <f>E23</f>
        <v>KApAR, s.r.o., Prešov</v>
      </c>
      <c r="K93" s="26"/>
      <c r="L93" s="39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</row>
    <row r="94" spans="1:31" s="2" customFormat="1" ht="15.2" customHeight="1">
      <c r="A94" s="26"/>
      <c r="B94" s="27"/>
      <c r="C94" s="23" t="s">
        <v>24</v>
      </c>
      <c r="D94" s="26"/>
      <c r="E94" s="26"/>
      <c r="F94" s="21" t="str">
        <f>IF(E20="","",E20)</f>
        <v xml:space="preserve"> </v>
      </c>
      <c r="G94" s="26"/>
      <c r="H94" s="26"/>
      <c r="I94" s="23" t="s">
        <v>29</v>
      </c>
      <c r="J94" s="24"/>
      <c r="K94" s="26"/>
      <c r="L94" s="39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26"/>
      <c r="AD94" s="26"/>
      <c r="AE94" s="26"/>
    </row>
    <row r="95" spans="1:31" s="2" customFormat="1" ht="10.35" customHeight="1">
      <c r="A95" s="26"/>
      <c r="B95" s="27"/>
      <c r="C95" s="26"/>
      <c r="D95" s="26"/>
      <c r="E95" s="26"/>
      <c r="F95" s="26"/>
      <c r="G95" s="26"/>
      <c r="H95" s="26"/>
      <c r="I95" s="26"/>
      <c r="J95" s="26"/>
      <c r="K95" s="26"/>
      <c r="L95" s="39"/>
      <c r="S95" s="26"/>
      <c r="T95" s="26"/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</row>
    <row r="96" spans="1:31" s="2" customFormat="1" ht="29.25" customHeight="1">
      <c r="A96" s="26"/>
      <c r="B96" s="27"/>
      <c r="C96" s="115" t="s">
        <v>105</v>
      </c>
      <c r="D96" s="107"/>
      <c r="E96" s="107"/>
      <c r="F96" s="107"/>
      <c r="G96" s="107"/>
      <c r="H96" s="107"/>
      <c r="I96" s="107"/>
      <c r="J96" s="116" t="s">
        <v>106</v>
      </c>
      <c r="K96" s="107"/>
      <c r="L96" s="39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</row>
    <row r="97" spans="1:47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39"/>
      <c r="S97" s="26"/>
      <c r="T97" s="26"/>
      <c r="U97" s="26"/>
      <c r="V97" s="26"/>
      <c r="W97" s="26"/>
      <c r="X97" s="26"/>
      <c r="Y97" s="26"/>
      <c r="Z97" s="26"/>
      <c r="AA97" s="26"/>
      <c r="AB97" s="26"/>
      <c r="AC97" s="26"/>
      <c r="AD97" s="26"/>
      <c r="AE97" s="26"/>
    </row>
    <row r="98" spans="1:47" s="2" customFormat="1" ht="22.7" customHeight="1">
      <c r="A98" s="26"/>
      <c r="B98" s="27"/>
      <c r="C98" s="117" t="s">
        <v>107</v>
      </c>
      <c r="D98" s="26"/>
      <c r="E98" s="26"/>
      <c r="F98" s="26"/>
      <c r="G98" s="26"/>
      <c r="H98" s="26"/>
      <c r="I98" s="26"/>
      <c r="J98" s="68"/>
      <c r="K98" s="26"/>
      <c r="L98" s="39"/>
      <c r="S98" s="26"/>
      <c r="T98" s="26"/>
      <c r="U98" s="26"/>
      <c r="V98" s="26"/>
      <c r="W98" s="26"/>
      <c r="X98" s="26"/>
      <c r="Y98" s="26"/>
      <c r="Z98" s="26"/>
      <c r="AA98" s="26"/>
      <c r="AB98" s="26"/>
      <c r="AC98" s="26"/>
      <c r="AD98" s="26"/>
      <c r="AE98" s="26"/>
      <c r="AU98" s="14" t="s">
        <v>108</v>
      </c>
    </row>
    <row r="99" spans="1:47" s="9" customFormat="1" ht="24.95" customHeight="1">
      <c r="B99" s="118"/>
      <c r="D99" s="119" t="s">
        <v>981</v>
      </c>
      <c r="E99" s="120"/>
      <c r="F99" s="120"/>
      <c r="G99" s="120"/>
      <c r="H99" s="120"/>
      <c r="I99" s="120"/>
      <c r="J99" s="121"/>
      <c r="L99" s="118"/>
    </row>
    <row r="100" spans="1:47" s="10" customFormat="1" ht="19.899999999999999" customHeight="1">
      <c r="B100" s="122"/>
      <c r="D100" s="123" t="s">
        <v>982</v>
      </c>
      <c r="E100" s="124"/>
      <c r="F100" s="124"/>
      <c r="G100" s="124"/>
      <c r="H100" s="124"/>
      <c r="I100" s="124"/>
      <c r="J100" s="125"/>
      <c r="L100" s="122"/>
    </row>
    <row r="101" spans="1:47" s="10" customFormat="1" ht="19.899999999999999" customHeight="1">
      <c r="B101" s="122"/>
      <c r="D101" s="123" t="s">
        <v>1709</v>
      </c>
      <c r="E101" s="124"/>
      <c r="F101" s="124"/>
      <c r="G101" s="124"/>
      <c r="H101" s="124"/>
      <c r="I101" s="124"/>
      <c r="J101" s="125"/>
      <c r="L101" s="122"/>
    </row>
    <row r="102" spans="1:47" s="10" customFormat="1" ht="19.899999999999999" customHeight="1">
      <c r="B102" s="122"/>
      <c r="D102" s="123" t="s">
        <v>1710</v>
      </c>
      <c r="E102" s="124"/>
      <c r="F102" s="124"/>
      <c r="G102" s="124"/>
      <c r="H102" s="124"/>
      <c r="I102" s="124"/>
      <c r="J102" s="125"/>
      <c r="L102" s="122"/>
    </row>
    <row r="103" spans="1:47" s="10" customFormat="1" ht="19.899999999999999" customHeight="1">
      <c r="B103" s="122"/>
      <c r="D103" s="123" t="s">
        <v>988</v>
      </c>
      <c r="E103" s="124"/>
      <c r="F103" s="124"/>
      <c r="G103" s="124"/>
      <c r="H103" s="124"/>
      <c r="I103" s="124"/>
      <c r="J103" s="125"/>
      <c r="L103" s="122"/>
    </row>
    <row r="104" spans="1:47" s="9" customFormat="1" ht="24.95" customHeight="1">
      <c r="B104" s="118"/>
      <c r="D104" s="119" t="s">
        <v>989</v>
      </c>
      <c r="E104" s="120"/>
      <c r="F104" s="120"/>
      <c r="G104" s="120"/>
      <c r="H104" s="120"/>
      <c r="I104" s="120"/>
      <c r="J104" s="121"/>
      <c r="L104" s="118"/>
    </row>
    <row r="105" spans="1:47" s="9" customFormat="1" ht="24.95" customHeight="1">
      <c r="B105" s="118"/>
      <c r="D105" s="119" t="s">
        <v>1711</v>
      </c>
      <c r="E105" s="120"/>
      <c r="F105" s="120"/>
      <c r="G105" s="120"/>
      <c r="H105" s="120"/>
      <c r="I105" s="120"/>
      <c r="J105" s="121"/>
      <c r="L105" s="118"/>
    </row>
    <row r="106" spans="1:47" s="2" customFormat="1" ht="21.75" customHeight="1">
      <c r="A106" s="26"/>
      <c r="B106" s="27"/>
      <c r="C106" s="26"/>
      <c r="D106" s="26"/>
      <c r="E106" s="26"/>
      <c r="F106" s="26"/>
      <c r="G106" s="26"/>
      <c r="H106" s="26"/>
      <c r="I106" s="26"/>
      <c r="J106" s="26"/>
      <c r="K106" s="26"/>
      <c r="L106" s="39"/>
      <c r="S106" s="26"/>
      <c r="T106" s="26"/>
      <c r="U106" s="26"/>
      <c r="V106" s="26"/>
      <c r="W106" s="26"/>
      <c r="X106" s="26"/>
      <c r="Y106" s="26"/>
      <c r="Z106" s="26"/>
      <c r="AA106" s="26"/>
      <c r="AB106" s="26"/>
      <c r="AC106" s="26"/>
      <c r="AD106" s="26"/>
      <c r="AE106" s="26"/>
    </row>
    <row r="107" spans="1:47" s="2" customFormat="1" ht="6.95" customHeight="1">
      <c r="A107" s="26"/>
      <c r="B107" s="44"/>
      <c r="C107" s="45"/>
      <c r="D107" s="45"/>
      <c r="E107" s="45"/>
      <c r="F107" s="45"/>
      <c r="G107" s="45"/>
      <c r="H107" s="45"/>
      <c r="I107" s="45"/>
      <c r="J107" s="45"/>
      <c r="K107" s="45"/>
      <c r="L107" s="39"/>
      <c r="S107" s="26"/>
      <c r="T107" s="26"/>
      <c r="U107" s="26"/>
      <c r="V107" s="26"/>
      <c r="W107" s="26"/>
      <c r="X107" s="26"/>
      <c r="Y107" s="26"/>
      <c r="Z107" s="26"/>
      <c r="AA107" s="26"/>
      <c r="AB107" s="26"/>
      <c r="AC107" s="26"/>
      <c r="AD107" s="26"/>
      <c r="AE107" s="26"/>
    </row>
    <row r="111" spans="1:47" s="2" customFormat="1" ht="6.95" customHeight="1">
      <c r="A111" s="26"/>
      <c r="B111" s="46"/>
      <c r="C111" s="47"/>
      <c r="D111" s="47"/>
      <c r="E111" s="47"/>
      <c r="F111" s="47"/>
      <c r="G111" s="47"/>
      <c r="H111" s="47"/>
      <c r="I111" s="47"/>
      <c r="J111" s="47"/>
      <c r="K111" s="47"/>
      <c r="L111" s="39"/>
      <c r="S111" s="26"/>
      <c r="T111" s="26"/>
      <c r="U111" s="26"/>
      <c r="V111" s="26"/>
      <c r="W111" s="26"/>
      <c r="X111" s="26"/>
      <c r="Y111" s="26"/>
      <c r="Z111" s="26"/>
      <c r="AA111" s="26"/>
      <c r="AB111" s="26"/>
      <c r="AC111" s="26"/>
      <c r="AD111" s="26"/>
      <c r="AE111" s="26"/>
    </row>
    <row r="112" spans="1:47" s="2" customFormat="1" ht="24.95" customHeight="1">
      <c r="A112" s="26"/>
      <c r="B112" s="27"/>
      <c r="C112" s="18" t="s">
        <v>130</v>
      </c>
      <c r="D112" s="26"/>
      <c r="E112" s="26"/>
      <c r="F112" s="26"/>
      <c r="G112" s="26"/>
      <c r="H112" s="26"/>
      <c r="I112" s="26"/>
      <c r="J112" s="26"/>
      <c r="K112" s="26"/>
      <c r="L112" s="39"/>
      <c r="S112" s="26"/>
      <c r="T112" s="26"/>
      <c r="U112" s="26"/>
      <c r="V112" s="26"/>
      <c r="W112" s="26"/>
      <c r="X112" s="26"/>
      <c r="Y112" s="26"/>
      <c r="Z112" s="26"/>
      <c r="AA112" s="26"/>
      <c r="AB112" s="26"/>
      <c r="AC112" s="26"/>
      <c r="AD112" s="26"/>
      <c r="AE112" s="26"/>
    </row>
    <row r="113" spans="1:63" s="2" customFormat="1" ht="6.95" customHeight="1">
      <c r="A113" s="26"/>
      <c r="B113" s="27"/>
      <c r="C113" s="26"/>
      <c r="D113" s="26"/>
      <c r="E113" s="26"/>
      <c r="F113" s="26"/>
      <c r="G113" s="26"/>
      <c r="H113" s="26"/>
      <c r="I113" s="26"/>
      <c r="J113" s="26"/>
      <c r="K113" s="26"/>
      <c r="L113" s="39"/>
      <c r="S113" s="26"/>
      <c r="T113" s="26"/>
      <c r="U113" s="26"/>
      <c r="V113" s="26"/>
      <c r="W113" s="26"/>
      <c r="X113" s="26"/>
      <c r="Y113" s="26"/>
      <c r="Z113" s="26"/>
      <c r="AA113" s="26"/>
      <c r="AB113" s="26"/>
      <c r="AC113" s="26"/>
      <c r="AD113" s="26"/>
      <c r="AE113" s="26"/>
    </row>
    <row r="114" spans="1:63" s="2" customFormat="1" ht="12" customHeight="1">
      <c r="A114" s="26"/>
      <c r="B114" s="27"/>
      <c r="C114" s="23" t="s">
        <v>13</v>
      </c>
      <c r="D114" s="26"/>
      <c r="E114" s="26"/>
      <c r="F114" s="26"/>
      <c r="G114" s="26"/>
      <c r="H114" s="26"/>
      <c r="I114" s="26"/>
      <c r="J114" s="26"/>
      <c r="K114" s="26"/>
      <c r="L114" s="39"/>
      <c r="S114" s="26"/>
      <c r="T114" s="26"/>
      <c r="U114" s="26"/>
      <c r="V114" s="26"/>
      <c r="W114" s="26"/>
      <c r="X114" s="26"/>
      <c r="Y114" s="26"/>
      <c r="Z114" s="26"/>
      <c r="AA114" s="26"/>
      <c r="AB114" s="26"/>
      <c r="AC114" s="26"/>
      <c r="AD114" s="26"/>
      <c r="AE114" s="26"/>
    </row>
    <row r="115" spans="1:63" s="2" customFormat="1" ht="16.5" customHeight="1">
      <c r="A115" s="26"/>
      <c r="B115" s="27"/>
      <c r="C115" s="26"/>
      <c r="D115" s="26"/>
      <c r="E115" s="266" t="str">
        <f>E7</f>
        <v>Spišská Nová Ves OÚ, rekonštrukcia kotolne</v>
      </c>
      <c r="F115" s="267"/>
      <c r="G115" s="267"/>
      <c r="H115" s="267"/>
      <c r="I115" s="26"/>
      <c r="J115" s="26"/>
      <c r="K115" s="26"/>
      <c r="L115" s="39"/>
      <c r="S115" s="26"/>
      <c r="T115" s="26"/>
      <c r="U115" s="26"/>
      <c r="V115" s="26"/>
      <c r="W115" s="26"/>
      <c r="X115" s="26"/>
      <c r="Y115" s="26"/>
      <c r="Z115" s="26"/>
      <c r="AA115" s="26"/>
      <c r="AB115" s="26"/>
      <c r="AC115" s="26"/>
      <c r="AD115" s="26"/>
      <c r="AE115" s="26"/>
    </row>
    <row r="116" spans="1:63" s="1" customFormat="1" ht="12" customHeight="1">
      <c r="B116" s="17"/>
      <c r="C116" s="23" t="s">
        <v>100</v>
      </c>
      <c r="L116" s="17"/>
    </row>
    <row r="117" spans="1:63" s="2" customFormat="1" ht="16.5" customHeight="1">
      <c r="A117" s="26"/>
      <c r="B117" s="27"/>
      <c r="C117" s="26"/>
      <c r="D117" s="26"/>
      <c r="E117" s="266" t="s">
        <v>101</v>
      </c>
      <c r="F117" s="265"/>
      <c r="G117" s="265"/>
      <c r="H117" s="265"/>
      <c r="I117" s="26"/>
      <c r="J117" s="26"/>
      <c r="K117" s="26"/>
      <c r="L117" s="39"/>
      <c r="S117" s="26"/>
      <c r="T117" s="26"/>
      <c r="U117" s="26"/>
      <c r="V117" s="26"/>
      <c r="W117" s="26"/>
      <c r="X117" s="26"/>
      <c r="Y117" s="26"/>
      <c r="Z117" s="26"/>
      <c r="AA117" s="26"/>
      <c r="AB117" s="26"/>
      <c r="AC117" s="26"/>
      <c r="AD117" s="26"/>
      <c r="AE117" s="26"/>
    </row>
    <row r="118" spans="1:63" s="2" customFormat="1" ht="12" customHeight="1">
      <c r="A118" s="26"/>
      <c r="B118" s="27"/>
      <c r="C118" s="23" t="s">
        <v>102</v>
      </c>
      <c r="D118" s="26"/>
      <c r="E118" s="26"/>
      <c r="F118" s="26"/>
      <c r="G118" s="26"/>
      <c r="H118" s="26"/>
      <c r="I118" s="26"/>
      <c r="J118" s="26"/>
      <c r="K118" s="26"/>
      <c r="L118" s="39"/>
      <c r="S118" s="26"/>
      <c r="T118" s="26"/>
      <c r="U118" s="26"/>
      <c r="V118" s="26"/>
      <c r="W118" s="26"/>
      <c r="X118" s="26"/>
      <c r="Y118" s="26"/>
      <c r="Z118" s="26"/>
      <c r="AA118" s="26"/>
      <c r="AB118" s="26"/>
      <c r="AC118" s="26"/>
      <c r="AD118" s="26"/>
      <c r="AE118" s="26"/>
    </row>
    <row r="119" spans="1:63" s="2" customFormat="1" ht="16.5" customHeight="1">
      <c r="A119" s="26"/>
      <c r="B119" s="27"/>
      <c r="C119" s="26"/>
      <c r="D119" s="26"/>
      <c r="E119" s="224" t="str">
        <f>E11</f>
        <v>6 - Odberné plynové zariadenie</v>
      </c>
      <c r="F119" s="265"/>
      <c r="G119" s="265"/>
      <c r="H119" s="265"/>
      <c r="I119" s="26"/>
      <c r="J119" s="26"/>
      <c r="K119" s="26"/>
      <c r="L119" s="39"/>
      <c r="S119" s="26"/>
      <c r="T119" s="26"/>
      <c r="U119" s="26"/>
      <c r="V119" s="26"/>
      <c r="W119" s="26"/>
      <c r="X119" s="26"/>
      <c r="Y119" s="26"/>
      <c r="Z119" s="26"/>
      <c r="AA119" s="26"/>
      <c r="AB119" s="26"/>
      <c r="AC119" s="26"/>
      <c r="AD119" s="26"/>
      <c r="AE119" s="26"/>
    </row>
    <row r="120" spans="1:63" s="2" customFormat="1" ht="6.95" customHeight="1">
      <c r="A120" s="26"/>
      <c r="B120" s="27"/>
      <c r="C120" s="26"/>
      <c r="D120" s="26"/>
      <c r="E120" s="26"/>
      <c r="F120" s="26"/>
      <c r="G120" s="26"/>
      <c r="H120" s="26"/>
      <c r="I120" s="26"/>
      <c r="J120" s="26"/>
      <c r="K120" s="26"/>
      <c r="L120" s="39"/>
      <c r="S120" s="26"/>
      <c r="T120" s="26"/>
      <c r="U120" s="26"/>
      <c r="V120" s="26"/>
      <c r="W120" s="26"/>
      <c r="X120" s="26"/>
      <c r="Y120" s="26"/>
      <c r="Z120" s="26"/>
      <c r="AA120" s="26"/>
      <c r="AB120" s="26"/>
      <c r="AC120" s="26"/>
      <c r="AD120" s="26"/>
      <c r="AE120" s="26"/>
    </row>
    <row r="121" spans="1:63" s="2" customFormat="1" ht="12" customHeight="1">
      <c r="A121" s="26"/>
      <c r="B121" s="27"/>
      <c r="C121" s="23" t="s">
        <v>17</v>
      </c>
      <c r="D121" s="26"/>
      <c r="E121" s="26"/>
      <c r="F121" s="21" t="str">
        <f>F14</f>
        <v>Spišská Nová Ves, Markušovská cesta č. 1, 052 01 Spišská Nová Ves</v>
      </c>
      <c r="G121" s="26"/>
      <c r="H121" s="26"/>
      <c r="I121" s="23" t="s">
        <v>19</v>
      </c>
      <c r="J121" s="52"/>
      <c r="K121" s="26"/>
      <c r="L121" s="39"/>
      <c r="S121" s="26"/>
      <c r="T121" s="26"/>
      <c r="U121" s="26"/>
      <c r="V121" s="26"/>
      <c r="W121" s="26"/>
      <c r="X121" s="26"/>
      <c r="Y121" s="26"/>
      <c r="Z121" s="26"/>
      <c r="AA121" s="26"/>
      <c r="AB121" s="26"/>
      <c r="AC121" s="26"/>
      <c r="AD121" s="26"/>
      <c r="AE121" s="26"/>
    </row>
    <row r="122" spans="1:63" s="2" customFormat="1" ht="6.95" customHeight="1">
      <c r="A122" s="26"/>
      <c r="B122" s="27"/>
      <c r="C122" s="26"/>
      <c r="D122" s="26"/>
      <c r="E122" s="26"/>
      <c r="F122" s="26"/>
      <c r="G122" s="26"/>
      <c r="H122" s="26"/>
      <c r="I122" s="26"/>
      <c r="J122" s="26"/>
      <c r="K122" s="26"/>
      <c r="L122" s="39"/>
      <c r="S122" s="26"/>
      <c r="T122" s="26"/>
      <c r="U122" s="26"/>
      <c r="V122" s="26"/>
      <c r="W122" s="26"/>
      <c r="X122" s="26"/>
      <c r="Y122" s="26"/>
      <c r="Z122" s="26"/>
      <c r="AA122" s="26"/>
      <c r="AB122" s="26"/>
      <c r="AC122" s="26"/>
      <c r="AD122" s="26"/>
      <c r="AE122" s="26"/>
    </row>
    <row r="123" spans="1:63" s="2" customFormat="1" ht="15.2" customHeight="1">
      <c r="A123" s="26"/>
      <c r="B123" s="27"/>
      <c r="C123" s="23" t="s">
        <v>20</v>
      </c>
      <c r="D123" s="26"/>
      <c r="E123" s="26"/>
      <c r="F123" s="21" t="str">
        <f>E17</f>
        <v>Ministerstvo vnútra SR, Pribinova 2, 812 72 Bratislava</v>
      </c>
      <c r="G123" s="26"/>
      <c r="H123" s="26"/>
      <c r="I123" s="23" t="s">
        <v>26</v>
      </c>
      <c r="J123" s="24" t="str">
        <f>E23</f>
        <v>KApAR, s.r.o., Prešov</v>
      </c>
      <c r="K123" s="26"/>
      <c r="L123" s="39"/>
      <c r="S123" s="26"/>
      <c r="T123" s="26"/>
      <c r="U123" s="26"/>
      <c r="V123" s="26"/>
      <c r="W123" s="26"/>
      <c r="X123" s="26"/>
      <c r="Y123" s="26"/>
      <c r="Z123" s="26"/>
      <c r="AA123" s="26"/>
      <c r="AB123" s="26"/>
      <c r="AC123" s="26"/>
      <c r="AD123" s="26"/>
      <c r="AE123" s="26"/>
    </row>
    <row r="124" spans="1:63" s="2" customFormat="1" ht="15.2" customHeight="1">
      <c r="A124" s="26"/>
      <c r="B124" s="27"/>
      <c r="C124" s="23" t="s">
        <v>24</v>
      </c>
      <c r="D124" s="26"/>
      <c r="E124" s="26"/>
      <c r="F124" s="21" t="str">
        <f>IF(E20="","",E20)</f>
        <v xml:space="preserve"> </v>
      </c>
      <c r="G124" s="26"/>
      <c r="H124" s="26"/>
      <c r="I124" s="23" t="s">
        <v>29</v>
      </c>
      <c r="J124" s="24"/>
      <c r="K124" s="26"/>
      <c r="L124" s="39"/>
      <c r="S124" s="26"/>
      <c r="T124" s="26"/>
      <c r="U124" s="26"/>
      <c r="V124" s="26"/>
      <c r="W124" s="26"/>
      <c r="X124" s="26"/>
      <c r="Y124" s="26"/>
      <c r="Z124" s="26"/>
      <c r="AA124" s="26"/>
      <c r="AB124" s="26"/>
      <c r="AC124" s="26"/>
      <c r="AD124" s="26"/>
      <c r="AE124" s="26"/>
    </row>
    <row r="125" spans="1:63" s="2" customFormat="1" ht="10.35" customHeight="1">
      <c r="A125" s="26"/>
      <c r="B125" s="27"/>
      <c r="C125" s="26"/>
      <c r="D125" s="26"/>
      <c r="E125" s="26"/>
      <c r="F125" s="26"/>
      <c r="G125" s="26"/>
      <c r="H125" s="26"/>
      <c r="I125" s="26"/>
      <c r="J125" s="26"/>
      <c r="K125" s="26"/>
      <c r="L125" s="39"/>
      <c r="S125" s="26"/>
      <c r="T125" s="26"/>
      <c r="U125" s="26"/>
      <c r="V125" s="26"/>
      <c r="W125" s="26"/>
      <c r="X125" s="26"/>
      <c r="Y125" s="26"/>
      <c r="Z125" s="26"/>
      <c r="AA125" s="26"/>
      <c r="AB125" s="26"/>
      <c r="AC125" s="26"/>
      <c r="AD125" s="26"/>
      <c r="AE125" s="26"/>
    </row>
    <row r="126" spans="1:63" s="11" customFormat="1" ht="29.25" customHeight="1">
      <c r="A126" s="126"/>
      <c r="B126" s="127"/>
      <c r="C126" s="128" t="s">
        <v>131</v>
      </c>
      <c r="D126" s="129" t="s">
        <v>56</v>
      </c>
      <c r="E126" s="129" t="s">
        <v>52</v>
      </c>
      <c r="F126" s="129" t="s">
        <v>53</v>
      </c>
      <c r="G126" s="129" t="s">
        <v>132</v>
      </c>
      <c r="H126" s="129" t="s">
        <v>133</v>
      </c>
      <c r="I126" s="129" t="s">
        <v>134</v>
      </c>
      <c r="J126" s="130" t="s">
        <v>106</v>
      </c>
      <c r="K126" s="131" t="s">
        <v>135</v>
      </c>
      <c r="L126" s="132"/>
      <c r="M126" s="59" t="s">
        <v>1</v>
      </c>
      <c r="N126" s="60" t="s">
        <v>35</v>
      </c>
      <c r="O126" s="60" t="s">
        <v>136</v>
      </c>
      <c r="P126" s="60" t="s">
        <v>137</v>
      </c>
      <c r="Q126" s="60" t="s">
        <v>138</v>
      </c>
      <c r="R126" s="60" t="s">
        <v>139</v>
      </c>
      <c r="S126" s="60" t="s">
        <v>140</v>
      </c>
      <c r="T126" s="61" t="s">
        <v>141</v>
      </c>
      <c r="U126" s="126"/>
      <c r="V126" s="126"/>
      <c r="W126" s="126"/>
      <c r="X126" s="126"/>
      <c r="Y126" s="126"/>
      <c r="Z126" s="126"/>
      <c r="AA126" s="126"/>
      <c r="AB126" s="126"/>
      <c r="AC126" s="126"/>
      <c r="AD126" s="126"/>
      <c r="AE126" s="126"/>
    </row>
    <row r="127" spans="1:63" s="2" customFormat="1" ht="22.7" customHeight="1">
      <c r="A127" s="26"/>
      <c r="B127" s="27"/>
      <c r="C127" s="66" t="s">
        <v>107</v>
      </c>
      <c r="D127" s="26"/>
      <c r="E127" s="26"/>
      <c r="F127" s="26"/>
      <c r="G127" s="26"/>
      <c r="H127" s="26"/>
      <c r="I127" s="26"/>
      <c r="J127" s="133"/>
      <c r="K127" s="26"/>
      <c r="L127" s="27"/>
      <c r="M127" s="62"/>
      <c r="N127" s="53"/>
      <c r="O127" s="63"/>
      <c r="P127" s="134">
        <f>P128+P192+P194</f>
        <v>0</v>
      </c>
      <c r="Q127" s="63"/>
      <c r="R127" s="134">
        <f>R128+R192+R194</f>
        <v>0.70996000000000004</v>
      </c>
      <c r="S127" s="63"/>
      <c r="T127" s="135">
        <f>T128+T192+T194</f>
        <v>0</v>
      </c>
      <c r="U127" s="26"/>
      <c r="V127" s="26"/>
      <c r="W127" s="26"/>
      <c r="X127" s="26"/>
      <c r="Y127" s="26"/>
      <c r="Z127" s="26"/>
      <c r="AA127" s="26"/>
      <c r="AB127" s="26"/>
      <c r="AC127" s="26"/>
      <c r="AD127" s="26"/>
      <c r="AE127" s="26"/>
      <c r="AT127" s="14" t="s">
        <v>70</v>
      </c>
      <c r="AU127" s="14" t="s">
        <v>108</v>
      </c>
      <c r="BK127" s="136">
        <f>BK128+BK192+BK194</f>
        <v>0</v>
      </c>
    </row>
    <row r="128" spans="1:63" s="12" customFormat="1" ht="25.9" customHeight="1">
      <c r="B128" s="137"/>
      <c r="D128" s="138" t="s">
        <v>70</v>
      </c>
      <c r="E128" s="139" t="s">
        <v>476</v>
      </c>
      <c r="F128" s="139" t="s">
        <v>1008</v>
      </c>
      <c r="J128" s="140"/>
      <c r="L128" s="137"/>
      <c r="M128" s="141"/>
      <c r="N128" s="142"/>
      <c r="O128" s="142"/>
      <c r="P128" s="143">
        <f>P129+P133+P176+P188</f>
        <v>0</v>
      </c>
      <c r="Q128" s="142"/>
      <c r="R128" s="143">
        <f>R129+R133+R176+R188</f>
        <v>0.70996000000000004</v>
      </c>
      <c r="S128" s="142"/>
      <c r="T128" s="144">
        <f>T129+T133+T176+T188</f>
        <v>0</v>
      </c>
      <c r="AR128" s="138" t="s">
        <v>83</v>
      </c>
      <c r="AT128" s="145" t="s">
        <v>70</v>
      </c>
      <c r="AU128" s="145" t="s">
        <v>71</v>
      </c>
      <c r="AY128" s="138" t="s">
        <v>144</v>
      </c>
      <c r="BK128" s="146">
        <f>BK129+BK133+BK176+BK188</f>
        <v>0</v>
      </c>
    </row>
    <row r="129" spans="1:65" s="12" customFormat="1" ht="22.7" customHeight="1">
      <c r="B129" s="137"/>
      <c r="D129" s="138" t="s">
        <v>70</v>
      </c>
      <c r="E129" s="147" t="s">
        <v>1009</v>
      </c>
      <c r="F129" s="147" t="s">
        <v>1010</v>
      </c>
      <c r="J129" s="148"/>
      <c r="L129" s="137"/>
      <c r="M129" s="141"/>
      <c r="N129" s="142"/>
      <c r="O129" s="142"/>
      <c r="P129" s="143">
        <f>SUM(P130:P132)</f>
        <v>0</v>
      </c>
      <c r="Q129" s="142"/>
      <c r="R129" s="143">
        <f>SUM(R130:R132)</f>
        <v>4.947E-2</v>
      </c>
      <c r="S129" s="142"/>
      <c r="T129" s="144">
        <f>SUM(T130:T132)</f>
        <v>0</v>
      </c>
      <c r="AR129" s="138" t="s">
        <v>83</v>
      </c>
      <c r="AT129" s="145" t="s">
        <v>70</v>
      </c>
      <c r="AU129" s="145" t="s">
        <v>78</v>
      </c>
      <c r="AY129" s="138" t="s">
        <v>144</v>
      </c>
      <c r="BK129" s="146">
        <f>SUM(BK130:BK132)</f>
        <v>0</v>
      </c>
    </row>
    <row r="130" spans="1:65" s="2" customFormat="1" ht="33" customHeight="1">
      <c r="A130" s="26"/>
      <c r="B130" s="149"/>
      <c r="C130" s="150" t="s">
        <v>78</v>
      </c>
      <c r="D130" s="150" t="s">
        <v>146</v>
      </c>
      <c r="E130" s="151" t="s">
        <v>1712</v>
      </c>
      <c r="F130" s="152" t="s">
        <v>1713</v>
      </c>
      <c r="G130" s="153" t="s">
        <v>163</v>
      </c>
      <c r="H130" s="154">
        <v>50</v>
      </c>
      <c r="I130" s="155"/>
      <c r="J130" s="155"/>
      <c r="K130" s="156"/>
      <c r="L130" s="27"/>
      <c r="M130" s="157" t="s">
        <v>1</v>
      </c>
      <c r="N130" s="158" t="s">
        <v>37</v>
      </c>
      <c r="O130" s="159">
        <v>0</v>
      </c>
      <c r="P130" s="159">
        <f>O130*H130</f>
        <v>0</v>
      </c>
      <c r="Q130" s="159">
        <v>2.0000000000000002E-5</v>
      </c>
      <c r="R130" s="159">
        <f>Q130*H130</f>
        <v>1E-3</v>
      </c>
      <c r="S130" s="159">
        <v>0</v>
      </c>
      <c r="T130" s="160">
        <f>S130*H130</f>
        <v>0</v>
      </c>
      <c r="U130" s="26"/>
      <c r="V130" s="26"/>
      <c r="W130" s="26"/>
      <c r="X130" s="26"/>
      <c r="Y130" s="26"/>
      <c r="Z130" s="26"/>
      <c r="AA130" s="26"/>
      <c r="AB130" s="26"/>
      <c r="AC130" s="26"/>
      <c r="AD130" s="26"/>
      <c r="AE130" s="26"/>
      <c r="AR130" s="161" t="s">
        <v>207</v>
      </c>
      <c r="AT130" s="161" t="s">
        <v>146</v>
      </c>
      <c r="AU130" s="161" t="s">
        <v>83</v>
      </c>
      <c r="AY130" s="14" t="s">
        <v>144</v>
      </c>
      <c r="BE130" s="162">
        <f>IF(N130="základná",J130,0)</f>
        <v>0</v>
      </c>
      <c r="BF130" s="162">
        <f>IF(N130="znížená",J130,0)</f>
        <v>0</v>
      </c>
      <c r="BG130" s="162">
        <f>IF(N130="zákl. prenesená",J130,0)</f>
        <v>0</v>
      </c>
      <c r="BH130" s="162">
        <f>IF(N130="zníž. prenesená",J130,0)</f>
        <v>0</v>
      </c>
      <c r="BI130" s="162">
        <f>IF(N130="nulová",J130,0)</f>
        <v>0</v>
      </c>
      <c r="BJ130" s="14" t="s">
        <v>83</v>
      </c>
      <c r="BK130" s="162">
        <f>ROUND(I130*H130,2)</f>
        <v>0</v>
      </c>
      <c r="BL130" s="14" t="s">
        <v>207</v>
      </c>
      <c r="BM130" s="161" t="s">
        <v>83</v>
      </c>
    </row>
    <row r="131" spans="1:65" s="2" customFormat="1" ht="48.95" customHeight="1">
      <c r="A131" s="26"/>
      <c r="B131" s="149"/>
      <c r="C131" s="163" t="s">
        <v>83</v>
      </c>
      <c r="D131" s="163" t="s">
        <v>194</v>
      </c>
      <c r="E131" s="164" t="s">
        <v>1714</v>
      </c>
      <c r="F131" s="165" t="s">
        <v>1920</v>
      </c>
      <c r="G131" s="166" t="s">
        <v>163</v>
      </c>
      <c r="H131" s="167">
        <v>24.234999999999999</v>
      </c>
      <c r="I131" s="168"/>
      <c r="J131" s="168"/>
      <c r="K131" s="169"/>
      <c r="L131" s="170"/>
      <c r="M131" s="171" t="s">
        <v>1</v>
      </c>
      <c r="N131" s="172" t="s">
        <v>37</v>
      </c>
      <c r="O131" s="159">
        <v>0</v>
      </c>
      <c r="P131" s="159">
        <f>O131*H131</f>
        <v>0</v>
      </c>
      <c r="Q131" s="159">
        <v>2E-3</v>
      </c>
      <c r="R131" s="159">
        <f>Q131*H131</f>
        <v>4.8469999999999999E-2</v>
      </c>
      <c r="S131" s="159">
        <v>0</v>
      </c>
      <c r="T131" s="160">
        <f>S131*H131</f>
        <v>0</v>
      </c>
      <c r="U131" s="26"/>
      <c r="V131" s="26"/>
      <c r="W131" s="26"/>
      <c r="X131" s="26"/>
      <c r="Y131" s="26"/>
      <c r="Z131" s="26"/>
      <c r="AA131" s="26"/>
      <c r="AB131" s="26"/>
      <c r="AC131" s="26"/>
      <c r="AD131" s="26"/>
      <c r="AE131" s="26"/>
      <c r="AR131" s="161" t="s">
        <v>274</v>
      </c>
      <c r="AT131" s="161" t="s">
        <v>194</v>
      </c>
      <c r="AU131" s="161" t="s">
        <v>83</v>
      </c>
      <c r="AY131" s="14" t="s">
        <v>144</v>
      </c>
      <c r="BE131" s="162">
        <f>IF(N131="základná",J131,0)</f>
        <v>0</v>
      </c>
      <c r="BF131" s="162">
        <f>IF(N131="znížená",J131,0)</f>
        <v>0</v>
      </c>
      <c r="BG131" s="162">
        <f>IF(N131="zákl. prenesená",J131,0)</f>
        <v>0</v>
      </c>
      <c r="BH131" s="162">
        <f>IF(N131="zníž. prenesená",J131,0)</f>
        <v>0</v>
      </c>
      <c r="BI131" s="162">
        <f>IF(N131="nulová",J131,0)</f>
        <v>0</v>
      </c>
      <c r="BJ131" s="14" t="s">
        <v>83</v>
      </c>
      <c r="BK131" s="162">
        <f>ROUND(I131*H131,2)</f>
        <v>0</v>
      </c>
      <c r="BL131" s="14" t="s">
        <v>207</v>
      </c>
      <c r="BM131" s="161" t="s">
        <v>90</v>
      </c>
    </row>
    <row r="132" spans="1:65" s="2" customFormat="1" ht="29.25">
      <c r="A132" s="26"/>
      <c r="B132" s="27"/>
      <c r="C132" s="26"/>
      <c r="D132" s="177" t="s">
        <v>663</v>
      </c>
      <c r="E132" s="26"/>
      <c r="F132" s="178" t="s">
        <v>1715</v>
      </c>
      <c r="G132" s="26"/>
      <c r="H132" s="26"/>
      <c r="I132" s="26"/>
      <c r="J132" s="26"/>
      <c r="K132" s="26"/>
      <c r="L132" s="27"/>
      <c r="M132" s="179"/>
      <c r="N132" s="180"/>
      <c r="O132" s="55"/>
      <c r="P132" s="55"/>
      <c r="Q132" s="55"/>
      <c r="R132" s="55"/>
      <c r="S132" s="55"/>
      <c r="T132" s="56"/>
      <c r="U132" s="26"/>
      <c r="V132" s="26"/>
      <c r="W132" s="26"/>
      <c r="X132" s="26"/>
      <c r="Y132" s="26"/>
      <c r="Z132" s="26"/>
      <c r="AA132" s="26"/>
      <c r="AB132" s="26"/>
      <c r="AC132" s="26"/>
      <c r="AD132" s="26"/>
      <c r="AE132" s="26"/>
      <c r="AT132" s="14" t="s">
        <v>663</v>
      </c>
      <c r="AU132" s="14" t="s">
        <v>83</v>
      </c>
    </row>
    <row r="133" spans="1:65" s="12" customFormat="1" ht="22.7" customHeight="1">
      <c r="B133" s="137"/>
      <c r="D133" s="138" t="s">
        <v>70</v>
      </c>
      <c r="E133" s="147" t="s">
        <v>1716</v>
      </c>
      <c r="F133" s="147" t="s">
        <v>1717</v>
      </c>
      <c r="J133" s="148"/>
      <c r="L133" s="137"/>
      <c r="M133" s="141"/>
      <c r="N133" s="142"/>
      <c r="O133" s="142"/>
      <c r="P133" s="143">
        <f>SUM(P134:P175)</f>
        <v>0</v>
      </c>
      <c r="Q133" s="142"/>
      <c r="R133" s="143">
        <f>SUM(R134:R175)</f>
        <v>0.47011000000000003</v>
      </c>
      <c r="S133" s="142"/>
      <c r="T133" s="144">
        <f>SUM(T134:T175)</f>
        <v>0</v>
      </c>
      <c r="AR133" s="138" t="s">
        <v>83</v>
      </c>
      <c r="AT133" s="145" t="s">
        <v>70</v>
      </c>
      <c r="AU133" s="145" t="s">
        <v>78</v>
      </c>
      <c r="AY133" s="138" t="s">
        <v>144</v>
      </c>
      <c r="BK133" s="146">
        <f>SUM(BK134:BK175)</f>
        <v>0</v>
      </c>
    </row>
    <row r="134" spans="1:65" s="2" customFormat="1" ht="24.2" customHeight="1">
      <c r="A134" s="26"/>
      <c r="B134" s="149"/>
      <c r="C134" s="150" t="s">
        <v>87</v>
      </c>
      <c r="D134" s="150" t="s">
        <v>146</v>
      </c>
      <c r="E134" s="151" t="s">
        <v>1718</v>
      </c>
      <c r="F134" s="152" t="s">
        <v>1719</v>
      </c>
      <c r="G134" s="153" t="s">
        <v>328</v>
      </c>
      <c r="H134" s="154">
        <v>30</v>
      </c>
      <c r="I134" s="155"/>
      <c r="J134" s="155"/>
      <c r="K134" s="156"/>
      <c r="L134" s="27"/>
      <c r="M134" s="157" t="s">
        <v>1</v>
      </c>
      <c r="N134" s="158" t="s">
        <v>37</v>
      </c>
      <c r="O134" s="159">
        <v>0</v>
      </c>
      <c r="P134" s="159">
        <f t="shared" ref="P134:P160" si="0">O134*H134</f>
        <v>0</v>
      </c>
      <c r="Q134" s="159">
        <v>2.4000000000000001E-4</v>
      </c>
      <c r="R134" s="159">
        <f t="shared" ref="R134:R160" si="1">Q134*H134</f>
        <v>7.1999999999999998E-3</v>
      </c>
      <c r="S134" s="159">
        <v>0</v>
      </c>
      <c r="T134" s="160">
        <f t="shared" ref="T134:T160" si="2">S134*H134</f>
        <v>0</v>
      </c>
      <c r="U134" s="26"/>
      <c r="V134" s="26"/>
      <c r="W134" s="26"/>
      <c r="X134" s="26"/>
      <c r="Y134" s="26"/>
      <c r="Z134" s="26"/>
      <c r="AA134" s="26"/>
      <c r="AB134" s="26"/>
      <c r="AC134" s="26"/>
      <c r="AD134" s="26"/>
      <c r="AE134" s="26"/>
      <c r="AR134" s="161" t="s">
        <v>207</v>
      </c>
      <c r="AT134" s="161" t="s">
        <v>146</v>
      </c>
      <c r="AU134" s="161" t="s">
        <v>83</v>
      </c>
      <c r="AY134" s="14" t="s">
        <v>144</v>
      </c>
      <c r="BE134" s="162">
        <f t="shared" ref="BE134:BE160" si="3">IF(N134="základná",J134,0)</f>
        <v>0</v>
      </c>
      <c r="BF134" s="162">
        <f t="shared" ref="BF134:BF160" si="4">IF(N134="znížená",J134,0)</f>
        <v>0</v>
      </c>
      <c r="BG134" s="162">
        <f t="shared" ref="BG134:BG160" si="5">IF(N134="zákl. prenesená",J134,0)</f>
        <v>0</v>
      </c>
      <c r="BH134" s="162">
        <f t="shared" ref="BH134:BH160" si="6">IF(N134="zníž. prenesená",J134,0)</f>
        <v>0</v>
      </c>
      <c r="BI134" s="162">
        <f t="shared" ref="BI134:BI160" si="7">IF(N134="nulová",J134,0)</f>
        <v>0</v>
      </c>
      <c r="BJ134" s="14" t="s">
        <v>83</v>
      </c>
      <c r="BK134" s="162">
        <f t="shared" ref="BK134:BK160" si="8">ROUND(I134*H134,2)</f>
        <v>0</v>
      </c>
      <c r="BL134" s="14" t="s">
        <v>207</v>
      </c>
      <c r="BM134" s="161" t="s">
        <v>96</v>
      </c>
    </row>
    <row r="135" spans="1:65" s="2" customFormat="1" ht="24.2" customHeight="1">
      <c r="A135" s="26"/>
      <c r="B135" s="149"/>
      <c r="C135" s="150" t="s">
        <v>90</v>
      </c>
      <c r="D135" s="150" t="s">
        <v>146</v>
      </c>
      <c r="E135" s="151" t="s">
        <v>1720</v>
      </c>
      <c r="F135" s="152" t="s">
        <v>1721</v>
      </c>
      <c r="G135" s="153" t="s">
        <v>328</v>
      </c>
      <c r="H135" s="154">
        <v>20</v>
      </c>
      <c r="I135" s="155"/>
      <c r="J135" s="155"/>
      <c r="K135" s="156"/>
      <c r="L135" s="27"/>
      <c r="M135" s="157" t="s">
        <v>1</v>
      </c>
      <c r="N135" s="158" t="s">
        <v>37</v>
      </c>
      <c r="O135" s="159">
        <v>0</v>
      </c>
      <c r="P135" s="159">
        <f t="shared" si="0"/>
        <v>0</v>
      </c>
      <c r="Q135" s="159">
        <v>2.4000000000000001E-4</v>
      </c>
      <c r="R135" s="159">
        <f t="shared" si="1"/>
        <v>4.8000000000000004E-3</v>
      </c>
      <c r="S135" s="159">
        <v>0</v>
      </c>
      <c r="T135" s="160">
        <f t="shared" si="2"/>
        <v>0</v>
      </c>
      <c r="U135" s="26"/>
      <c r="V135" s="26"/>
      <c r="W135" s="26"/>
      <c r="X135" s="26"/>
      <c r="Y135" s="26"/>
      <c r="Z135" s="26"/>
      <c r="AA135" s="26"/>
      <c r="AB135" s="26"/>
      <c r="AC135" s="26"/>
      <c r="AD135" s="26"/>
      <c r="AE135" s="26"/>
      <c r="AR135" s="161" t="s">
        <v>207</v>
      </c>
      <c r="AT135" s="161" t="s">
        <v>146</v>
      </c>
      <c r="AU135" s="161" t="s">
        <v>83</v>
      </c>
      <c r="AY135" s="14" t="s">
        <v>144</v>
      </c>
      <c r="BE135" s="162">
        <f t="shared" si="3"/>
        <v>0</v>
      </c>
      <c r="BF135" s="162">
        <f t="shared" si="4"/>
        <v>0</v>
      </c>
      <c r="BG135" s="162">
        <f t="shared" si="5"/>
        <v>0</v>
      </c>
      <c r="BH135" s="162">
        <f t="shared" si="6"/>
        <v>0</v>
      </c>
      <c r="BI135" s="162">
        <f t="shared" si="7"/>
        <v>0</v>
      </c>
      <c r="BJ135" s="14" t="s">
        <v>83</v>
      </c>
      <c r="BK135" s="162">
        <f t="shared" si="8"/>
        <v>0</v>
      </c>
      <c r="BL135" s="14" t="s">
        <v>207</v>
      </c>
      <c r="BM135" s="161" t="s">
        <v>172</v>
      </c>
    </row>
    <row r="136" spans="1:65" s="2" customFormat="1" ht="24.2" customHeight="1">
      <c r="A136" s="26"/>
      <c r="B136" s="149"/>
      <c r="C136" s="150" t="s">
        <v>93</v>
      </c>
      <c r="D136" s="150" t="s">
        <v>146</v>
      </c>
      <c r="E136" s="151" t="s">
        <v>1722</v>
      </c>
      <c r="F136" s="152" t="s">
        <v>1723</v>
      </c>
      <c r="G136" s="153" t="s">
        <v>328</v>
      </c>
      <c r="H136" s="154">
        <v>8</v>
      </c>
      <c r="I136" s="155"/>
      <c r="J136" s="155"/>
      <c r="K136" s="156"/>
      <c r="L136" s="27"/>
      <c r="M136" s="157" t="s">
        <v>1</v>
      </c>
      <c r="N136" s="158" t="s">
        <v>37</v>
      </c>
      <c r="O136" s="159">
        <v>0</v>
      </c>
      <c r="P136" s="159">
        <f t="shared" si="0"/>
        <v>0</v>
      </c>
      <c r="Q136" s="159">
        <v>7.5000000000000002E-4</v>
      </c>
      <c r="R136" s="159">
        <f t="shared" si="1"/>
        <v>6.0000000000000001E-3</v>
      </c>
      <c r="S136" s="159">
        <v>0</v>
      </c>
      <c r="T136" s="160">
        <f t="shared" si="2"/>
        <v>0</v>
      </c>
      <c r="U136" s="26"/>
      <c r="V136" s="26"/>
      <c r="W136" s="26"/>
      <c r="X136" s="26"/>
      <c r="Y136" s="26"/>
      <c r="Z136" s="26"/>
      <c r="AA136" s="26"/>
      <c r="AB136" s="26"/>
      <c r="AC136" s="26"/>
      <c r="AD136" s="26"/>
      <c r="AE136" s="26"/>
      <c r="AR136" s="161" t="s">
        <v>207</v>
      </c>
      <c r="AT136" s="161" t="s">
        <v>146</v>
      </c>
      <c r="AU136" s="161" t="s">
        <v>83</v>
      </c>
      <c r="AY136" s="14" t="s">
        <v>144</v>
      </c>
      <c r="BE136" s="162">
        <f t="shared" si="3"/>
        <v>0</v>
      </c>
      <c r="BF136" s="162">
        <f t="shared" si="4"/>
        <v>0</v>
      </c>
      <c r="BG136" s="162">
        <f t="shared" si="5"/>
        <v>0</v>
      </c>
      <c r="BH136" s="162">
        <f t="shared" si="6"/>
        <v>0</v>
      </c>
      <c r="BI136" s="162">
        <f t="shared" si="7"/>
        <v>0</v>
      </c>
      <c r="BJ136" s="14" t="s">
        <v>83</v>
      </c>
      <c r="BK136" s="162">
        <f t="shared" si="8"/>
        <v>0</v>
      </c>
      <c r="BL136" s="14" t="s">
        <v>207</v>
      </c>
      <c r="BM136" s="161" t="s">
        <v>180</v>
      </c>
    </row>
    <row r="137" spans="1:65" s="2" customFormat="1" ht="37.700000000000003" customHeight="1">
      <c r="A137" s="26"/>
      <c r="B137" s="149"/>
      <c r="C137" s="150" t="s">
        <v>96</v>
      </c>
      <c r="D137" s="150" t="s">
        <v>146</v>
      </c>
      <c r="E137" s="151" t="s">
        <v>1724</v>
      </c>
      <c r="F137" s="152" t="s">
        <v>1725</v>
      </c>
      <c r="G137" s="153" t="s">
        <v>197</v>
      </c>
      <c r="H137" s="154">
        <v>0.47</v>
      </c>
      <c r="I137" s="155"/>
      <c r="J137" s="155"/>
      <c r="K137" s="156"/>
      <c r="L137" s="27"/>
      <c r="M137" s="157" t="s">
        <v>1</v>
      </c>
      <c r="N137" s="158" t="s">
        <v>37</v>
      </c>
      <c r="O137" s="159">
        <v>0</v>
      </c>
      <c r="P137" s="159">
        <f t="shared" si="0"/>
        <v>0</v>
      </c>
      <c r="Q137" s="159">
        <v>0</v>
      </c>
      <c r="R137" s="159">
        <f t="shared" si="1"/>
        <v>0</v>
      </c>
      <c r="S137" s="159">
        <v>0</v>
      </c>
      <c r="T137" s="160">
        <f t="shared" si="2"/>
        <v>0</v>
      </c>
      <c r="U137" s="26"/>
      <c r="V137" s="26"/>
      <c r="W137" s="26"/>
      <c r="X137" s="26"/>
      <c r="Y137" s="26"/>
      <c r="Z137" s="26"/>
      <c r="AA137" s="26"/>
      <c r="AB137" s="26"/>
      <c r="AC137" s="26"/>
      <c r="AD137" s="26"/>
      <c r="AE137" s="26"/>
      <c r="AR137" s="161" t="s">
        <v>207</v>
      </c>
      <c r="AT137" s="161" t="s">
        <v>146</v>
      </c>
      <c r="AU137" s="161" t="s">
        <v>83</v>
      </c>
      <c r="AY137" s="14" t="s">
        <v>144</v>
      </c>
      <c r="BE137" s="162">
        <f t="shared" si="3"/>
        <v>0</v>
      </c>
      <c r="BF137" s="162">
        <f t="shared" si="4"/>
        <v>0</v>
      </c>
      <c r="BG137" s="162">
        <f t="shared" si="5"/>
        <v>0</v>
      </c>
      <c r="BH137" s="162">
        <f t="shared" si="6"/>
        <v>0</v>
      </c>
      <c r="BI137" s="162">
        <f t="shared" si="7"/>
        <v>0</v>
      </c>
      <c r="BJ137" s="14" t="s">
        <v>83</v>
      </c>
      <c r="BK137" s="162">
        <f t="shared" si="8"/>
        <v>0</v>
      </c>
      <c r="BL137" s="14" t="s">
        <v>207</v>
      </c>
      <c r="BM137" s="161" t="s">
        <v>188</v>
      </c>
    </row>
    <row r="138" spans="1:65" s="2" customFormat="1" ht="24.2" customHeight="1">
      <c r="A138" s="26"/>
      <c r="B138" s="149"/>
      <c r="C138" s="150" t="s">
        <v>168</v>
      </c>
      <c r="D138" s="150" t="s">
        <v>146</v>
      </c>
      <c r="E138" s="151" t="s">
        <v>1726</v>
      </c>
      <c r="F138" s="152" t="s">
        <v>1727</v>
      </c>
      <c r="G138" s="153" t="s">
        <v>328</v>
      </c>
      <c r="H138" s="154">
        <v>1</v>
      </c>
      <c r="I138" s="155"/>
      <c r="J138" s="155"/>
      <c r="K138" s="156"/>
      <c r="L138" s="27"/>
      <c r="M138" s="157" t="s">
        <v>1</v>
      </c>
      <c r="N138" s="158" t="s">
        <v>37</v>
      </c>
      <c r="O138" s="159">
        <v>0</v>
      </c>
      <c r="P138" s="159">
        <f t="shared" si="0"/>
        <v>0</v>
      </c>
      <c r="Q138" s="159">
        <v>1.08E-3</v>
      </c>
      <c r="R138" s="159">
        <f t="shared" si="1"/>
        <v>1.08E-3</v>
      </c>
      <c r="S138" s="159">
        <v>0</v>
      </c>
      <c r="T138" s="160">
        <f t="shared" si="2"/>
        <v>0</v>
      </c>
      <c r="U138" s="26"/>
      <c r="V138" s="26"/>
      <c r="W138" s="26"/>
      <c r="X138" s="26"/>
      <c r="Y138" s="26"/>
      <c r="Z138" s="26"/>
      <c r="AA138" s="26"/>
      <c r="AB138" s="26"/>
      <c r="AC138" s="26"/>
      <c r="AD138" s="26"/>
      <c r="AE138" s="26"/>
      <c r="AR138" s="161" t="s">
        <v>207</v>
      </c>
      <c r="AT138" s="161" t="s">
        <v>146</v>
      </c>
      <c r="AU138" s="161" t="s">
        <v>83</v>
      </c>
      <c r="AY138" s="14" t="s">
        <v>144</v>
      </c>
      <c r="BE138" s="162">
        <f t="shared" si="3"/>
        <v>0</v>
      </c>
      <c r="BF138" s="162">
        <f t="shared" si="4"/>
        <v>0</v>
      </c>
      <c r="BG138" s="162">
        <f t="shared" si="5"/>
        <v>0</v>
      </c>
      <c r="BH138" s="162">
        <f t="shared" si="6"/>
        <v>0</v>
      </c>
      <c r="BI138" s="162">
        <f t="shared" si="7"/>
        <v>0</v>
      </c>
      <c r="BJ138" s="14" t="s">
        <v>83</v>
      </c>
      <c r="BK138" s="162">
        <f t="shared" si="8"/>
        <v>0</v>
      </c>
      <c r="BL138" s="14" t="s">
        <v>207</v>
      </c>
      <c r="BM138" s="161" t="s">
        <v>199</v>
      </c>
    </row>
    <row r="139" spans="1:65" s="2" customFormat="1" ht="24.2" customHeight="1">
      <c r="A139" s="26"/>
      <c r="B139" s="149"/>
      <c r="C139" s="150" t="s">
        <v>172</v>
      </c>
      <c r="D139" s="150" t="s">
        <v>146</v>
      </c>
      <c r="E139" s="151" t="s">
        <v>1728</v>
      </c>
      <c r="F139" s="152" t="s">
        <v>1729</v>
      </c>
      <c r="G139" s="153" t="s">
        <v>328</v>
      </c>
      <c r="H139" s="154">
        <v>3</v>
      </c>
      <c r="I139" s="155"/>
      <c r="J139" s="155"/>
      <c r="K139" s="156"/>
      <c r="L139" s="27"/>
      <c r="M139" s="157" t="s">
        <v>1</v>
      </c>
      <c r="N139" s="158" t="s">
        <v>37</v>
      </c>
      <c r="O139" s="159">
        <v>0</v>
      </c>
      <c r="P139" s="159">
        <f t="shared" si="0"/>
        <v>0</v>
      </c>
      <c r="Q139" s="159">
        <v>1.48E-3</v>
      </c>
      <c r="R139" s="159">
        <f t="shared" si="1"/>
        <v>4.4399999999999995E-3</v>
      </c>
      <c r="S139" s="159">
        <v>0</v>
      </c>
      <c r="T139" s="160">
        <f t="shared" si="2"/>
        <v>0</v>
      </c>
      <c r="U139" s="26"/>
      <c r="V139" s="26"/>
      <c r="W139" s="26"/>
      <c r="X139" s="26"/>
      <c r="Y139" s="26"/>
      <c r="Z139" s="26"/>
      <c r="AA139" s="26"/>
      <c r="AB139" s="26"/>
      <c r="AC139" s="26"/>
      <c r="AD139" s="26"/>
      <c r="AE139" s="26"/>
      <c r="AR139" s="161" t="s">
        <v>207</v>
      </c>
      <c r="AT139" s="161" t="s">
        <v>146</v>
      </c>
      <c r="AU139" s="161" t="s">
        <v>83</v>
      </c>
      <c r="AY139" s="14" t="s">
        <v>144</v>
      </c>
      <c r="BE139" s="162">
        <f t="shared" si="3"/>
        <v>0</v>
      </c>
      <c r="BF139" s="162">
        <f t="shared" si="4"/>
        <v>0</v>
      </c>
      <c r="BG139" s="162">
        <f t="shared" si="5"/>
        <v>0</v>
      </c>
      <c r="BH139" s="162">
        <f t="shared" si="6"/>
        <v>0</v>
      </c>
      <c r="BI139" s="162">
        <f t="shared" si="7"/>
        <v>0</v>
      </c>
      <c r="BJ139" s="14" t="s">
        <v>83</v>
      </c>
      <c r="BK139" s="162">
        <f t="shared" si="8"/>
        <v>0</v>
      </c>
      <c r="BL139" s="14" t="s">
        <v>207</v>
      </c>
      <c r="BM139" s="161" t="s">
        <v>207</v>
      </c>
    </row>
    <row r="140" spans="1:65" s="2" customFormat="1" ht="24.2" customHeight="1">
      <c r="A140" s="26"/>
      <c r="B140" s="149"/>
      <c r="C140" s="150" t="s">
        <v>176</v>
      </c>
      <c r="D140" s="150" t="s">
        <v>146</v>
      </c>
      <c r="E140" s="151" t="s">
        <v>1730</v>
      </c>
      <c r="F140" s="152" t="s">
        <v>1731</v>
      </c>
      <c r="G140" s="153" t="s">
        <v>328</v>
      </c>
      <c r="H140" s="154">
        <v>14</v>
      </c>
      <c r="I140" s="155"/>
      <c r="J140" s="155"/>
      <c r="K140" s="156"/>
      <c r="L140" s="27"/>
      <c r="M140" s="157" t="s">
        <v>1</v>
      </c>
      <c r="N140" s="158" t="s">
        <v>37</v>
      </c>
      <c r="O140" s="159">
        <v>0</v>
      </c>
      <c r="P140" s="159">
        <f t="shared" si="0"/>
        <v>0</v>
      </c>
      <c r="Q140" s="159">
        <v>1.8500000000000001E-3</v>
      </c>
      <c r="R140" s="159">
        <f t="shared" si="1"/>
        <v>2.5899999999999999E-2</v>
      </c>
      <c r="S140" s="159">
        <v>0</v>
      </c>
      <c r="T140" s="160">
        <f t="shared" si="2"/>
        <v>0</v>
      </c>
      <c r="U140" s="26"/>
      <c r="V140" s="26"/>
      <c r="W140" s="26"/>
      <c r="X140" s="26"/>
      <c r="Y140" s="26"/>
      <c r="Z140" s="26"/>
      <c r="AA140" s="26"/>
      <c r="AB140" s="26"/>
      <c r="AC140" s="26"/>
      <c r="AD140" s="26"/>
      <c r="AE140" s="26"/>
      <c r="AR140" s="161" t="s">
        <v>207</v>
      </c>
      <c r="AT140" s="161" t="s">
        <v>146</v>
      </c>
      <c r="AU140" s="161" t="s">
        <v>83</v>
      </c>
      <c r="AY140" s="14" t="s">
        <v>144</v>
      </c>
      <c r="BE140" s="162">
        <f t="shared" si="3"/>
        <v>0</v>
      </c>
      <c r="BF140" s="162">
        <f t="shared" si="4"/>
        <v>0</v>
      </c>
      <c r="BG140" s="162">
        <f t="shared" si="5"/>
        <v>0</v>
      </c>
      <c r="BH140" s="162">
        <f t="shared" si="6"/>
        <v>0</v>
      </c>
      <c r="BI140" s="162">
        <f t="shared" si="7"/>
        <v>0</v>
      </c>
      <c r="BJ140" s="14" t="s">
        <v>83</v>
      </c>
      <c r="BK140" s="162">
        <f t="shared" si="8"/>
        <v>0</v>
      </c>
      <c r="BL140" s="14" t="s">
        <v>207</v>
      </c>
      <c r="BM140" s="161" t="s">
        <v>216</v>
      </c>
    </row>
    <row r="141" spans="1:65" s="2" customFormat="1" ht="24.2" customHeight="1">
      <c r="A141" s="26"/>
      <c r="B141" s="149"/>
      <c r="C141" s="150" t="s">
        <v>180</v>
      </c>
      <c r="D141" s="150" t="s">
        <v>146</v>
      </c>
      <c r="E141" s="151" t="s">
        <v>1732</v>
      </c>
      <c r="F141" s="152" t="s">
        <v>1733</v>
      </c>
      <c r="G141" s="153" t="s">
        <v>328</v>
      </c>
      <c r="H141" s="154">
        <v>2.5</v>
      </c>
      <c r="I141" s="155"/>
      <c r="J141" s="155"/>
      <c r="K141" s="156"/>
      <c r="L141" s="27"/>
      <c r="M141" s="157" t="s">
        <v>1</v>
      </c>
      <c r="N141" s="158" t="s">
        <v>37</v>
      </c>
      <c r="O141" s="159">
        <v>0</v>
      </c>
      <c r="P141" s="159">
        <f t="shared" si="0"/>
        <v>0</v>
      </c>
      <c r="Q141" s="159">
        <v>4.0720000000000001E-3</v>
      </c>
      <c r="R141" s="159">
        <f t="shared" si="1"/>
        <v>1.018E-2</v>
      </c>
      <c r="S141" s="159">
        <v>0</v>
      </c>
      <c r="T141" s="160">
        <f t="shared" si="2"/>
        <v>0</v>
      </c>
      <c r="U141" s="26"/>
      <c r="V141" s="26"/>
      <c r="W141" s="26"/>
      <c r="X141" s="26"/>
      <c r="Y141" s="26"/>
      <c r="Z141" s="26"/>
      <c r="AA141" s="26"/>
      <c r="AB141" s="26"/>
      <c r="AC141" s="26"/>
      <c r="AD141" s="26"/>
      <c r="AE141" s="26"/>
      <c r="AR141" s="161" t="s">
        <v>207</v>
      </c>
      <c r="AT141" s="161" t="s">
        <v>146</v>
      </c>
      <c r="AU141" s="161" t="s">
        <v>83</v>
      </c>
      <c r="AY141" s="14" t="s">
        <v>144</v>
      </c>
      <c r="BE141" s="162">
        <f t="shared" si="3"/>
        <v>0</v>
      </c>
      <c r="BF141" s="162">
        <f t="shared" si="4"/>
        <v>0</v>
      </c>
      <c r="BG141" s="162">
        <f t="shared" si="5"/>
        <v>0</v>
      </c>
      <c r="BH141" s="162">
        <f t="shared" si="6"/>
        <v>0</v>
      </c>
      <c r="BI141" s="162">
        <f t="shared" si="7"/>
        <v>0</v>
      </c>
      <c r="BJ141" s="14" t="s">
        <v>83</v>
      </c>
      <c r="BK141" s="162">
        <f t="shared" si="8"/>
        <v>0</v>
      </c>
      <c r="BL141" s="14" t="s">
        <v>207</v>
      </c>
      <c r="BM141" s="161" t="s">
        <v>7</v>
      </c>
    </row>
    <row r="142" spans="1:65" s="2" customFormat="1" ht="33" customHeight="1">
      <c r="A142" s="26"/>
      <c r="B142" s="149"/>
      <c r="C142" s="150" t="s">
        <v>184</v>
      </c>
      <c r="D142" s="150" t="s">
        <v>146</v>
      </c>
      <c r="E142" s="151" t="s">
        <v>1734</v>
      </c>
      <c r="F142" s="152" t="s">
        <v>1735</v>
      </c>
      <c r="G142" s="153" t="s">
        <v>328</v>
      </c>
      <c r="H142" s="154">
        <v>42</v>
      </c>
      <c r="I142" s="155"/>
      <c r="J142" s="155"/>
      <c r="K142" s="156"/>
      <c r="L142" s="27"/>
      <c r="M142" s="157" t="s">
        <v>1</v>
      </c>
      <c r="N142" s="158" t="s">
        <v>37</v>
      </c>
      <c r="O142" s="159">
        <v>0</v>
      </c>
      <c r="P142" s="159">
        <f t="shared" si="0"/>
        <v>0</v>
      </c>
      <c r="Q142" s="159">
        <v>7.1799999999999998E-3</v>
      </c>
      <c r="R142" s="159">
        <f t="shared" si="1"/>
        <v>0.30155999999999999</v>
      </c>
      <c r="S142" s="159">
        <v>0</v>
      </c>
      <c r="T142" s="160">
        <f t="shared" si="2"/>
        <v>0</v>
      </c>
      <c r="U142" s="26"/>
      <c r="V142" s="26"/>
      <c r="W142" s="26"/>
      <c r="X142" s="26"/>
      <c r="Y142" s="26"/>
      <c r="Z142" s="26"/>
      <c r="AA142" s="26"/>
      <c r="AB142" s="26"/>
      <c r="AC142" s="26"/>
      <c r="AD142" s="26"/>
      <c r="AE142" s="26"/>
      <c r="AR142" s="161" t="s">
        <v>207</v>
      </c>
      <c r="AT142" s="161" t="s">
        <v>146</v>
      </c>
      <c r="AU142" s="161" t="s">
        <v>83</v>
      </c>
      <c r="AY142" s="14" t="s">
        <v>144</v>
      </c>
      <c r="BE142" s="162">
        <f t="shared" si="3"/>
        <v>0</v>
      </c>
      <c r="BF142" s="162">
        <f t="shared" si="4"/>
        <v>0</v>
      </c>
      <c r="BG142" s="162">
        <f t="shared" si="5"/>
        <v>0</v>
      </c>
      <c r="BH142" s="162">
        <f t="shared" si="6"/>
        <v>0</v>
      </c>
      <c r="BI142" s="162">
        <f t="shared" si="7"/>
        <v>0</v>
      </c>
      <c r="BJ142" s="14" t="s">
        <v>83</v>
      </c>
      <c r="BK142" s="162">
        <f t="shared" si="8"/>
        <v>0</v>
      </c>
      <c r="BL142" s="14" t="s">
        <v>207</v>
      </c>
      <c r="BM142" s="161" t="s">
        <v>232</v>
      </c>
    </row>
    <row r="143" spans="1:65" s="2" customFormat="1" ht="24.2" customHeight="1">
      <c r="A143" s="26"/>
      <c r="B143" s="149"/>
      <c r="C143" s="150" t="s">
        <v>188</v>
      </c>
      <c r="D143" s="150" t="s">
        <v>146</v>
      </c>
      <c r="E143" s="151" t="s">
        <v>1736</v>
      </c>
      <c r="F143" s="152" t="s">
        <v>1737</v>
      </c>
      <c r="G143" s="153" t="s">
        <v>328</v>
      </c>
      <c r="H143" s="154">
        <v>1.8</v>
      </c>
      <c r="I143" s="155"/>
      <c r="J143" s="155"/>
      <c r="K143" s="156"/>
      <c r="L143" s="27"/>
      <c r="M143" s="157" t="s">
        <v>1</v>
      </c>
      <c r="N143" s="158" t="s">
        <v>37</v>
      </c>
      <c r="O143" s="159">
        <v>0</v>
      </c>
      <c r="P143" s="159">
        <f t="shared" si="0"/>
        <v>0</v>
      </c>
      <c r="Q143" s="159">
        <v>2.0038888888888901E-2</v>
      </c>
      <c r="R143" s="159">
        <f t="shared" si="1"/>
        <v>3.6070000000000026E-2</v>
      </c>
      <c r="S143" s="159">
        <v>0</v>
      </c>
      <c r="T143" s="160">
        <f t="shared" si="2"/>
        <v>0</v>
      </c>
      <c r="U143" s="26"/>
      <c r="V143" s="26"/>
      <c r="W143" s="26"/>
      <c r="X143" s="26"/>
      <c r="Y143" s="26"/>
      <c r="Z143" s="26"/>
      <c r="AA143" s="26"/>
      <c r="AB143" s="26"/>
      <c r="AC143" s="26"/>
      <c r="AD143" s="26"/>
      <c r="AE143" s="26"/>
      <c r="AR143" s="161" t="s">
        <v>207</v>
      </c>
      <c r="AT143" s="161" t="s">
        <v>146</v>
      </c>
      <c r="AU143" s="161" t="s">
        <v>83</v>
      </c>
      <c r="AY143" s="14" t="s">
        <v>144</v>
      </c>
      <c r="BE143" s="162">
        <f t="shared" si="3"/>
        <v>0</v>
      </c>
      <c r="BF143" s="162">
        <f t="shared" si="4"/>
        <v>0</v>
      </c>
      <c r="BG143" s="162">
        <f t="shared" si="5"/>
        <v>0</v>
      </c>
      <c r="BH143" s="162">
        <f t="shared" si="6"/>
        <v>0</v>
      </c>
      <c r="BI143" s="162">
        <f t="shared" si="7"/>
        <v>0</v>
      </c>
      <c r="BJ143" s="14" t="s">
        <v>83</v>
      </c>
      <c r="BK143" s="162">
        <f t="shared" si="8"/>
        <v>0</v>
      </c>
      <c r="BL143" s="14" t="s">
        <v>207</v>
      </c>
      <c r="BM143" s="161" t="s">
        <v>240</v>
      </c>
    </row>
    <row r="144" spans="1:65" s="2" customFormat="1" ht="24.2" customHeight="1">
      <c r="A144" s="26"/>
      <c r="B144" s="149"/>
      <c r="C144" s="163" t="s">
        <v>193</v>
      </c>
      <c r="D144" s="163" t="s">
        <v>194</v>
      </c>
      <c r="E144" s="164" t="s">
        <v>1738</v>
      </c>
      <c r="F144" s="165" t="s">
        <v>1739</v>
      </c>
      <c r="G144" s="166" t="s">
        <v>264</v>
      </c>
      <c r="H144" s="167">
        <v>11</v>
      </c>
      <c r="I144" s="168"/>
      <c r="J144" s="168"/>
      <c r="K144" s="169"/>
      <c r="L144" s="170"/>
      <c r="M144" s="171" t="s">
        <v>1</v>
      </c>
      <c r="N144" s="172" t="s">
        <v>37</v>
      </c>
      <c r="O144" s="159">
        <v>0</v>
      </c>
      <c r="P144" s="159">
        <f t="shared" si="0"/>
        <v>0</v>
      </c>
      <c r="Q144" s="159">
        <v>8.5999999999999998E-4</v>
      </c>
      <c r="R144" s="159">
        <f t="shared" si="1"/>
        <v>9.4599999999999997E-3</v>
      </c>
      <c r="S144" s="159">
        <v>0</v>
      </c>
      <c r="T144" s="160">
        <f t="shared" si="2"/>
        <v>0</v>
      </c>
      <c r="U144" s="26"/>
      <c r="V144" s="26"/>
      <c r="W144" s="26"/>
      <c r="X144" s="26"/>
      <c r="Y144" s="26"/>
      <c r="Z144" s="26"/>
      <c r="AA144" s="26"/>
      <c r="AB144" s="26"/>
      <c r="AC144" s="26"/>
      <c r="AD144" s="26"/>
      <c r="AE144" s="26"/>
      <c r="AR144" s="161" t="s">
        <v>274</v>
      </c>
      <c r="AT144" s="161" t="s">
        <v>194</v>
      </c>
      <c r="AU144" s="161" t="s">
        <v>83</v>
      </c>
      <c r="AY144" s="14" t="s">
        <v>144</v>
      </c>
      <c r="BE144" s="162">
        <f t="shared" si="3"/>
        <v>0</v>
      </c>
      <c r="BF144" s="162">
        <f t="shared" si="4"/>
        <v>0</v>
      </c>
      <c r="BG144" s="162">
        <f t="shared" si="5"/>
        <v>0</v>
      </c>
      <c r="BH144" s="162">
        <f t="shared" si="6"/>
        <v>0</v>
      </c>
      <c r="BI144" s="162">
        <f t="shared" si="7"/>
        <v>0</v>
      </c>
      <c r="BJ144" s="14" t="s">
        <v>83</v>
      </c>
      <c r="BK144" s="162">
        <f t="shared" si="8"/>
        <v>0</v>
      </c>
      <c r="BL144" s="14" t="s">
        <v>207</v>
      </c>
      <c r="BM144" s="161" t="s">
        <v>248</v>
      </c>
    </row>
    <row r="145" spans="1:65" s="2" customFormat="1" ht="24.2" customHeight="1">
      <c r="A145" s="26"/>
      <c r="B145" s="149"/>
      <c r="C145" s="163" t="s">
        <v>199</v>
      </c>
      <c r="D145" s="163" t="s">
        <v>194</v>
      </c>
      <c r="E145" s="164" t="s">
        <v>1740</v>
      </c>
      <c r="F145" s="165" t="s">
        <v>1741</v>
      </c>
      <c r="G145" s="166" t="s">
        <v>264</v>
      </c>
      <c r="H145" s="167">
        <v>1</v>
      </c>
      <c r="I145" s="168"/>
      <c r="J145" s="168"/>
      <c r="K145" s="169"/>
      <c r="L145" s="170"/>
      <c r="M145" s="171" t="s">
        <v>1</v>
      </c>
      <c r="N145" s="172" t="s">
        <v>37</v>
      </c>
      <c r="O145" s="159">
        <v>0</v>
      </c>
      <c r="P145" s="159">
        <f t="shared" si="0"/>
        <v>0</v>
      </c>
      <c r="Q145" s="159">
        <v>6.0999999999999997E-4</v>
      </c>
      <c r="R145" s="159">
        <f t="shared" si="1"/>
        <v>6.0999999999999997E-4</v>
      </c>
      <c r="S145" s="159">
        <v>0</v>
      </c>
      <c r="T145" s="160">
        <f t="shared" si="2"/>
        <v>0</v>
      </c>
      <c r="U145" s="26"/>
      <c r="V145" s="26"/>
      <c r="W145" s="26"/>
      <c r="X145" s="26"/>
      <c r="Y145" s="26"/>
      <c r="Z145" s="26"/>
      <c r="AA145" s="26"/>
      <c r="AB145" s="26"/>
      <c r="AC145" s="26"/>
      <c r="AD145" s="26"/>
      <c r="AE145" s="26"/>
      <c r="AR145" s="161" t="s">
        <v>274</v>
      </c>
      <c r="AT145" s="161" t="s">
        <v>194</v>
      </c>
      <c r="AU145" s="161" t="s">
        <v>83</v>
      </c>
      <c r="AY145" s="14" t="s">
        <v>144</v>
      </c>
      <c r="BE145" s="162">
        <f t="shared" si="3"/>
        <v>0</v>
      </c>
      <c r="BF145" s="162">
        <f t="shared" si="4"/>
        <v>0</v>
      </c>
      <c r="BG145" s="162">
        <f t="shared" si="5"/>
        <v>0</v>
      </c>
      <c r="BH145" s="162">
        <f t="shared" si="6"/>
        <v>0</v>
      </c>
      <c r="BI145" s="162">
        <f t="shared" si="7"/>
        <v>0</v>
      </c>
      <c r="BJ145" s="14" t="s">
        <v>83</v>
      </c>
      <c r="BK145" s="162">
        <f t="shared" si="8"/>
        <v>0</v>
      </c>
      <c r="BL145" s="14" t="s">
        <v>207</v>
      </c>
      <c r="BM145" s="161" t="s">
        <v>257</v>
      </c>
    </row>
    <row r="146" spans="1:65" s="2" customFormat="1" ht="24.2" customHeight="1">
      <c r="A146" s="26"/>
      <c r="B146" s="149"/>
      <c r="C146" s="163" t="s">
        <v>203</v>
      </c>
      <c r="D146" s="163" t="s">
        <v>194</v>
      </c>
      <c r="E146" s="164" t="s">
        <v>1742</v>
      </c>
      <c r="F146" s="165" t="s">
        <v>1743</v>
      </c>
      <c r="G146" s="166" t="s">
        <v>264</v>
      </c>
      <c r="H146" s="167">
        <v>2</v>
      </c>
      <c r="I146" s="168"/>
      <c r="J146" s="168"/>
      <c r="K146" s="169"/>
      <c r="L146" s="170"/>
      <c r="M146" s="171" t="s">
        <v>1</v>
      </c>
      <c r="N146" s="172" t="s">
        <v>37</v>
      </c>
      <c r="O146" s="159">
        <v>0</v>
      </c>
      <c r="P146" s="159">
        <f t="shared" si="0"/>
        <v>0</v>
      </c>
      <c r="Q146" s="159">
        <v>4.8000000000000001E-4</v>
      </c>
      <c r="R146" s="159">
        <f t="shared" si="1"/>
        <v>9.6000000000000002E-4</v>
      </c>
      <c r="S146" s="159">
        <v>0</v>
      </c>
      <c r="T146" s="160">
        <f t="shared" si="2"/>
        <v>0</v>
      </c>
      <c r="U146" s="26"/>
      <c r="V146" s="26"/>
      <c r="W146" s="26"/>
      <c r="X146" s="26"/>
      <c r="Y146" s="26"/>
      <c r="Z146" s="26"/>
      <c r="AA146" s="26"/>
      <c r="AB146" s="26"/>
      <c r="AC146" s="26"/>
      <c r="AD146" s="26"/>
      <c r="AE146" s="26"/>
      <c r="AR146" s="161" t="s">
        <v>274</v>
      </c>
      <c r="AT146" s="161" t="s">
        <v>194</v>
      </c>
      <c r="AU146" s="161" t="s">
        <v>83</v>
      </c>
      <c r="AY146" s="14" t="s">
        <v>144</v>
      </c>
      <c r="BE146" s="162">
        <f t="shared" si="3"/>
        <v>0</v>
      </c>
      <c r="BF146" s="162">
        <f t="shared" si="4"/>
        <v>0</v>
      </c>
      <c r="BG146" s="162">
        <f t="shared" si="5"/>
        <v>0</v>
      </c>
      <c r="BH146" s="162">
        <f t="shared" si="6"/>
        <v>0</v>
      </c>
      <c r="BI146" s="162">
        <f t="shared" si="7"/>
        <v>0</v>
      </c>
      <c r="BJ146" s="14" t="s">
        <v>83</v>
      </c>
      <c r="BK146" s="162">
        <f t="shared" si="8"/>
        <v>0</v>
      </c>
      <c r="BL146" s="14" t="s">
        <v>207</v>
      </c>
      <c r="BM146" s="161" t="s">
        <v>266</v>
      </c>
    </row>
    <row r="147" spans="1:65" s="2" customFormat="1" ht="21.75" customHeight="1">
      <c r="A147" s="26"/>
      <c r="B147" s="149"/>
      <c r="C147" s="163" t="s">
        <v>207</v>
      </c>
      <c r="D147" s="163" t="s">
        <v>194</v>
      </c>
      <c r="E147" s="164" t="s">
        <v>1744</v>
      </c>
      <c r="F147" s="165" t="s">
        <v>1745</v>
      </c>
      <c r="G147" s="166" t="s">
        <v>264</v>
      </c>
      <c r="H147" s="167">
        <v>2</v>
      </c>
      <c r="I147" s="168"/>
      <c r="J147" s="168"/>
      <c r="K147" s="169"/>
      <c r="L147" s="170"/>
      <c r="M147" s="171" t="s">
        <v>1</v>
      </c>
      <c r="N147" s="172" t="s">
        <v>37</v>
      </c>
      <c r="O147" s="159">
        <v>0</v>
      </c>
      <c r="P147" s="159">
        <f t="shared" si="0"/>
        <v>0</v>
      </c>
      <c r="Q147" s="159">
        <v>8.8999999999999995E-4</v>
      </c>
      <c r="R147" s="159">
        <f t="shared" si="1"/>
        <v>1.7799999999999999E-3</v>
      </c>
      <c r="S147" s="159">
        <v>0</v>
      </c>
      <c r="T147" s="160">
        <f t="shared" si="2"/>
        <v>0</v>
      </c>
      <c r="U147" s="26"/>
      <c r="V147" s="26"/>
      <c r="W147" s="26"/>
      <c r="X147" s="26"/>
      <c r="Y147" s="26"/>
      <c r="Z147" s="26"/>
      <c r="AA147" s="26"/>
      <c r="AB147" s="26"/>
      <c r="AC147" s="26"/>
      <c r="AD147" s="26"/>
      <c r="AE147" s="26"/>
      <c r="AR147" s="161" t="s">
        <v>274</v>
      </c>
      <c r="AT147" s="161" t="s">
        <v>194</v>
      </c>
      <c r="AU147" s="161" t="s">
        <v>83</v>
      </c>
      <c r="AY147" s="14" t="s">
        <v>144</v>
      </c>
      <c r="BE147" s="162">
        <f t="shared" si="3"/>
        <v>0</v>
      </c>
      <c r="BF147" s="162">
        <f t="shared" si="4"/>
        <v>0</v>
      </c>
      <c r="BG147" s="162">
        <f t="shared" si="5"/>
        <v>0</v>
      </c>
      <c r="BH147" s="162">
        <f t="shared" si="6"/>
        <v>0</v>
      </c>
      <c r="BI147" s="162">
        <f t="shared" si="7"/>
        <v>0</v>
      </c>
      <c r="BJ147" s="14" t="s">
        <v>83</v>
      </c>
      <c r="BK147" s="162">
        <f t="shared" si="8"/>
        <v>0</v>
      </c>
      <c r="BL147" s="14" t="s">
        <v>207</v>
      </c>
      <c r="BM147" s="161" t="s">
        <v>274</v>
      </c>
    </row>
    <row r="148" spans="1:65" s="2" customFormat="1" ht="24.2" customHeight="1">
      <c r="A148" s="26"/>
      <c r="B148" s="149"/>
      <c r="C148" s="150" t="s">
        <v>212</v>
      </c>
      <c r="D148" s="150" t="s">
        <v>146</v>
      </c>
      <c r="E148" s="151" t="s">
        <v>1746</v>
      </c>
      <c r="F148" s="152" t="s">
        <v>1747</v>
      </c>
      <c r="G148" s="153" t="s">
        <v>328</v>
      </c>
      <c r="H148" s="154">
        <v>1.5</v>
      </c>
      <c r="I148" s="155"/>
      <c r="J148" s="155"/>
      <c r="K148" s="156"/>
      <c r="L148" s="27"/>
      <c r="M148" s="157" t="s">
        <v>1</v>
      </c>
      <c r="N148" s="158" t="s">
        <v>37</v>
      </c>
      <c r="O148" s="159">
        <v>0</v>
      </c>
      <c r="P148" s="159">
        <f t="shared" si="0"/>
        <v>0</v>
      </c>
      <c r="Q148" s="159">
        <v>2.5600000000000002E-3</v>
      </c>
      <c r="R148" s="159">
        <f t="shared" si="1"/>
        <v>3.8400000000000005E-3</v>
      </c>
      <c r="S148" s="159">
        <v>0</v>
      </c>
      <c r="T148" s="160">
        <f t="shared" si="2"/>
        <v>0</v>
      </c>
      <c r="U148" s="26"/>
      <c r="V148" s="26"/>
      <c r="W148" s="26"/>
      <c r="X148" s="26"/>
      <c r="Y148" s="26"/>
      <c r="Z148" s="26"/>
      <c r="AA148" s="26"/>
      <c r="AB148" s="26"/>
      <c r="AC148" s="26"/>
      <c r="AD148" s="26"/>
      <c r="AE148" s="26"/>
      <c r="AR148" s="161" t="s">
        <v>207</v>
      </c>
      <c r="AT148" s="161" t="s">
        <v>146</v>
      </c>
      <c r="AU148" s="161" t="s">
        <v>83</v>
      </c>
      <c r="AY148" s="14" t="s">
        <v>144</v>
      </c>
      <c r="BE148" s="162">
        <f t="shared" si="3"/>
        <v>0</v>
      </c>
      <c r="BF148" s="162">
        <f t="shared" si="4"/>
        <v>0</v>
      </c>
      <c r="BG148" s="162">
        <f t="shared" si="5"/>
        <v>0</v>
      </c>
      <c r="BH148" s="162">
        <f t="shared" si="6"/>
        <v>0</v>
      </c>
      <c r="BI148" s="162">
        <f t="shared" si="7"/>
        <v>0</v>
      </c>
      <c r="BJ148" s="14" t="s">
        <v>83</v>
      </c>
      <c r="BK148" s="162">
        <f t="shared" si="8"/>
        <v>0</v>
      </c>
      <c r="BL148" s="14" t="s">
        <v>207</v>
      </c>
      <c r="BM148" s="161" t="s">
        <v>282</v>
      </c>
    </row>
    <row r="149" spans="1:65" s="2" customFormat="1" ht="24.2" customHeight="1">
      <c r="A149" s="26"/>
      <c r="B149" s="149"/>
      <c r="C149" s="150" t="s">
        <v>216</v>
      </c>
      <c r="D149" s="150" t="s">
        <v>146</v>
      </c>
      <c r="E149" s="151" t="s">
        <v>1748</v>
      </c>
      <c r="F149" s="152" t="s">
        <v>1749</v>
      </c>
      <c r="G149" s="153" t="s">
        <v>328</v>
      </c>
      <c r="H149" s="154">
        <v>1.5</v>
      </c>
      <c r="I149" s="155"/>
      <c r="J149" s="155"/>
      <c r="K149" s="156"/>
      <c r="L149" s="27"/>
      <c r="M149" s="157" t="s">
        <v>1</v>
      </c>
      <c r="N149" s="158" t="s">
        <v>37</v>
      </c>
      <c r="O149" s="159">
        <v>0</v>
      </c>
      <c r="P149" s="159">
        <f t="shared" si="0"/>
        <v>0</v>
      </c>
      <c r="Q149" s="159">
        <v>8.2666666666666704E-3</v>
      </c>
      <c r="R149" s="159">
        <f t="shared" si="1"/>
        <v>1.2400000000000005E-2</v>
      </c>
      <c r="S149" s="159">
        <v>0</v>
      </c>
      <c r="T149" s="160">
        <f t="shared" si="2"/>
        <v>0</v>
      </c>
      <c r="U149" s="26"/>
      <c r="V149" s="26"/>
      <c r="W149" s="26"/>
      <c r="X149" s="26"/>
      <c r="Y149" s="26"/>
      <c r="Z149" s="26"/>
      <c r="AA149" s="26"/>
      <c r="AB149" s="26"/>
      <c r="AC149" s="26"/>
      <c r="AD149" s="26"/>
      <c r="AE149" s="26"/>
      <c r="AR149" s="161" t="s">
        <v>207</v>
      </c>
      <c r="AT149" s="161" t="s">
        <v>146</v>
      </c>
      <c r="AU149" s="161" t="s">
        <v>83</v>
      </c>
      <c r="AY149" s="14" t="s">
        <v>144</v>
      </c>
      <c r="BE149" s="162">
        <f t="shared" si="3"/>
        <v>0</v>
      </c>
      <c r="BF149" s="162">
        <f t="shared" si="4"/>
        <v>0</v>
      </c>
      <c r="BG149" s="162">
        <f t="shared" si="5"/>
        <v>0</v>
      </c>
      <c r="BH149" s="162">
        <f t="shared" si="6"/>
        <v>0</v>
      </c>
      <c r="BI149" s="162">
        <f t="shared" si="7"/>
        <v>0</v>
      </c>
      <c r="BJ149" s="14" t="s">
        <v>83</v>
      </c>
      <c r="BK149" s="162">
        <f t="shared" si="8"/>
        <v>0</v>
      </c>
      <c r="BL149" s="14" t="s">
        <v>207</v>
      </c>
      <c r="BM149" s="161" t="s">
        <v>290</v>
      </c>
    </row>
    <row r="150" spans="1:65" s="2" customFormat="1" ht="24.2" customHeight="1">
      <c r="A150" s="26"/>
      <c r="B150" s="149"/>
      <c r="C150" s="150" t="s">
        <v>220</v>
      </c>
      <c r="D150" s="150" t="s">
        <v>146</v>
      </c>
      <c r="E150" s="151" t="s">
        <v>1750</v>
      </c>
      <c r="F150" s="152" t="s">
        <v>1751</v>
      </c>
      <c r="G150" s="153" t="s">
        <v>779</v>
      </c>
      <c r="H150" s="154">
        <v>1</v>
      </c>
      <c r="I150" s="155"/>
      <c r="J150" s="155"/>
      <c r="K150" s="156"/>
      <c r="L150" s="27"/>
      <c r="M150" s="157" t="s">
        <v>1</v>
      </c>
      <c r="N150" s="158" t="s">
        <v>37</v>
      </c>
      <c r="O150" s="159">
        <v>0</v>
      </c>
      <c r="P150" s="159">
        <f t="shared" si="0"/>
        <v>0</v>
      </c>
      <c r="Q150" s="159">
        <v>2.14E-3</v>
      </c>
      <c r="R150" s="159">
        <f t="shared" si="1"/>
        <v>2.14E-3</v>
      </c>
      <c r="S150" s="159">
        <v>0</v>
      </c>
      <c r="T150" s="160">
        <f t="shared" si="2"/>
        <v>0</v>
      </c>
      <c r="U150" s="26"/>
      <c r="V150" s="26"/>
      <c r="W150" s="26"/>
      <c r="X150" s="26"/>
      <c r="Y150" s="26"/>
      <c r="Z150" s="26"/>
      <c r="AA150" s="26"/>
      <c r="AB150" s="26"/>
      <c r="AC150" s="26"/>
      <c r="AD150" s="26"/>
      <c r="AE150" s="26"/>
      <c r="AR150" s="161" t="s">
        <v>207</v>
      </c>
      <c r="AT150" s="161" t="s">
        <v>146</v>
      </c>
      <c r="AU150" s="161" t="s">
        <v>83</v>
      </c>
      <c r="AY150" s="14" t="s">
        <v>144</v>
      </c>
      <c r="BE150" s="162">
        <f t="shared" si="3"/>
        <v>0</v>
      </c>
      <c r="BF150" s="162">
        <f t="shared" si="4"/>
        <v>0</v>
      </c>
      <c r="BG150" s="162">
        <f t="shared" si="5"/>
        <v>0</v>
      </c>
      <c r="BH150" s="162">
        <f t="shared" si="6"/>
        <v>0</v>
      </c>
      <c r="BI150" s="162">
        <f t="shared" si="7"/>
        <v>0</v>
      </c>
      <c r="BJ150" s="14" t="s">
        <v>83</v>
      </c>
      <c r="BK150" s="162">
        <f t="shared" si="8"/>
        <v>0</v>
      </c>
      <c r="BL150" s="14" t="s">
        <v>207</v>
      </c>
      <c r="BM150" s="161" t="s">
        <v>298</v>
      </c>
    </row>
    <row r="151" spans="1:65" s="2" customFormat="1" ht="24.2" customHeight="1">
      <c r="A151" s="26"/>
      <c r="B151" s="149"/>
      <c r="C151" s="150" t="s">
        <v>7</v>
      </c>
      <c r="D151" s="150" t="s">
        <v>146</v>
      </c>
      <c r="E151" s="151" t="s">
        <v>1752</v>
      </c>
      <c r="F151" s="152" t="s">
        <v>1753</v>
      </c>
      <c r="G151" s="153" t="s">
        <v>779</v>
      </c>
      <c r="H151" s="154">
        <v>3</v>
      </c>
      <c r="I151" s="155"/>
      <c r="J151" s="155"/>
      <c r="K151" s="156"/>
      <c r="L151" s="27"/>
      <c r="M151" s="157" t="s">
        <v>1</v>
      </c>
      <c r="N151" s="158" t="s">
        <v>37</v>
      </c>
      <c r="O151" s="159">
        <v>0</v>
      </c>
      <c r="P151" s="159">
        <f t="shared" si="0"/>
        <v>0</v>
      </c>
      <c r="Q151" s="159">
        <v>3.2299999999999998E-3</v>
      </c>
      <c r="R151" s="159">
        <f t="shared" si="1"/>
        <v>9.689999999999999E-3</v>
      </c>
      <c r="S151" s="159">
        <v>0</v>
      </c>
      <c r="T151" s="160">
        <f t="shared" si="2"/>
        <v>0</v>
      </c>
      <c r="U151" s="26"/>
      <c r="V151" s="26"/>
      <c r="W151" s="26"/>
      <c r="X151" s="26"/>
      <c r="Y151" s="26"/>
      <c r="Z151" s="26"/>
      <c r="AA151" s="26"/>
      <c r="AB151" s="26"/>
      <c r="AC151" s="26"/>
      <c r="AD151" s="26"/>
      <c r="AE151" s="26"/>
      <c r="AR151" s="161" t="s">
        <v>207</v>
      </c>
      <c r="AT151" s="161" t="s">
        <v>146</v>
      </c>
      <c r="AU151" s="161" t="s">
        <v>83</v>
      </c>
      <c r="AY151" s="14" t="s">
        <v>144</v>
      </c>
      <c r="BE151" s="162">
        <f t="shared" si="3"/>
        <v>0</v>
      </c>
      <c r="BF151" s="162">
        <f t="shared" si="4"/>
        <v>0</v>
      </c>
      <c r="BG151" s="162">
        <f t="shared" si="5"/>
        <v>0</v>
      </c>
      <c r="BH151" s="162">
        <f t="shared" si="6"/>
        <v>0</v>
      </c>
      <c r="BI151" s="162">
        <f t="shared" si="7"/>
        <v>0</v>
      </c>
      <c r="BJ151" s="14" t="s">
        <v>83</v>
      </c>
      <c r="BK151" s="162">
        <f t="shared" si="8"/>
        <v>0</v>
      </c>
      <c r="BL151" s="14" t="s">
        <v>207</v>
      </c>
      <c r="BM151" s="161" t="s">
        <v>307</v>
      </c>
    </row>
    <row r="152" spans="1:65" s="2" customFormat="1" ht="24.2" customHeight="1">
      <c r="A152" s="26"/>
      <c r="B152" s="149"/>
      <c r="C152" s="150" t="s">
        <v>228</v>
      </c>
      <c r="D152" s="150" t="s">
        <v>146</v>
      </c>
      <c r="E152" s="151" t="s">
        <v>1754</v>
      </c>
      <c r="F152" s="152" t="s">
        <v>1755</v>
      </c>
      <c r="G152" s="153" t="s">
        <v>779</v>
      </c>
      <c r="H152" s="154">
        <v>2</v>
      </c>
      <c r="I152" s="155"/>
      <c r="J152" s="155"/>
      <c r="K152" s="156"/>
      <c r="L152" s="27"/>
      <c r="M152" s="157" t="s">
        <v>1</v>
      </c>
      <c r="N152" s="158" t="s">
        <v>37</v>
      </c>
      <c r="O152" s="159">
        <v>0</v>
      </c>
      <c r="P152" s="159">
        <f t="shared" si="0"/>
        <v>0</v>
      </c>
      <c r="Q152" s="159">
        <v>1.1299999999999999E-2</v>
      </c>
      <c r="R152" s="159">
        <f t="shared" si="1"/>
        <v>2.2599999999999999E-2</v>
      </c>
      <c r="S152" s="159">
        <v>0</v>
      </c>
      <c r="T152" s="160">
        <f t="shared" si="2"/>
        <v>0</v>
      </c>
      <c r="U152" s="26"/>
      <c r="V152" s="26"/>
      <c r="W152" s="26"/>
      <c r="X152" s="26"/>
      <c r="Y152" s="26"/>
      <c r="Z152" s="26"/>
      <c r="AA152" s="26"/>
      <c r="AB152" s="26"/>
      <c r="AC152" s="26"/>
      <c r="AD152" s="26"/>
      <c r="AE152" s="26"/>
      <c r="AR152" s="161" t="s">
        <v>207</v>
      </c>
      <c r="AT152" s="161" t="s">
        <v>146</v>
      </c>
      <c r="AU152" s="161" t="s">
        <v>83</v>
      </c>
      <c r="AY152" s="14" t="s">
        <v>144</v>
      </c>
      <c r="BE152" s="162">
        <f t="shared" si="3"/>
        <v>0</v>
      </c>
      <c r="BF152" s="162">
        <f t="shared" si="4"/>
        <v>0</v>
      </c>
      <c r="BG152" s="162">
        <f t="shared" si="5"/>
        <v>0</v>
      </c>
      <c r="BH152" s="162">
        <f t="shared" si="6"/>
        <v>0</v>
      </c>
      <c r="BI152" s="162">
        <f t="shared" si="7"/>
        <v>0</v>
      </c>
      <c r="BJ152" s="14" t="s">
        <v>83</v>
      </c>
      <c r="BK152" s="162">
        <f t="shared" si="8"/>
        <v>0</v>
      </c>
      <c r="BL152" s="14" t="s">
        <v>207</v>
      </c>
      <c r="BM152" s="161" t="s">
        <v>316</v>
      </c>
    </row>
    <row r="153" spans="1:65" s="2" customFormat="1" ht="24.2" customHeight="1">
      <c r="A153" s="26"/>
      <c r="B153" s="149"/>
      <c r="C153" s="150" t="s">
        <v>232</v>
      </c>
      <c r="D153" s="150" t="s">
        <v>146</v>
      </c>
      <c r="E153" s="151" t="s">
        <v>1756</v>
      </c>
      <c r="F153" s="152" t="s">
        <v>1757</v>
      </c>
      <c r="G153" s="153" t="s">
        <v>779</v>
      </c>
      <c r="H153" s="154">
        <v>2</v>
      </c>
      <c r="I153" s="155"/>
      <c r="J153" s="155"/>
      <c r="K153" s="156"/>
      <c r="L153" s="27"/>
      <c r="M153" s="157" t="s">
        <v>1</v>
      </c>
      <c r="N153" s="158" t="s">
        <v>37</v>
      </c>
      <c r="O153" s="159">
        <v>0</v>
      </c>
      <c r="P153" s="159">
        <f t="shared" si="0"/>
        <v>0</v>
      </c>
      <c r="Q153" s="159">
        <v>6.9999999999999994E-5</v>
      </c>
      <c r="R153" s="159">
        <f t="shared" si="1"/>
        <v>1.3999999999999999E-4</v>
      </c>
      <c r="S153" s="159">
        <v>0</v>
      </c>
      <c r="T153" s="160">
        <f t="shared" si="2"/>
        <v>0</v>
      </c>
      <c r="U153" s="26"/>
      <c r="V153" s="26"/>
      <c r="W153" s="26"/>
      <c r="X153" s="26"/>
      <c r="Y153" s="26"/>
      <c r="Z153" s="26"/>
      <c r="AA153" s="26"/>
      <c r="AB153" s="26"/>
      <c r="AC153" s="26"/>
      <c r="AD153" s="26"/>
      <c r="AE153" s="26"/>
      <c r="AR153" s="161" t="s">
        <v>207</v>
      </c>
      <c r="AT153" s="161" t="s">
        <v>146</v>
      </c>
      <c r="AU153" s="161" t="s">
        <v>83</v>
      </c>
      <c r="AY153" s="14" t="s">
        <v>144</v>
      </c>
      <c r="BE153" s="162">
        <f t="shared" si="3"/>
        <v>0</v>
      </c>
      <c r="BF153" s="162">
        <f t="shared" si="4"/>
        <v>0</v>
      </c>
      <c r="BG153" s="162">
        <f t="shared" si="5"/>
        <v>0</v>
      </c>
      <c r="BH153" s="162">
        <f t="shared" si="6"/>
        <v>0</v>
      </c>
      <c r="BI153" s="162">
        <f t="shared" si="7"/>
        <v>0</v>
      </c>
      <c r="BJ153" s="14" t="s">
        <v>83</v>
      </c>
      <c r="BK153" s="162">
        <f t="shared" si="8"/>
        <v>0</v>
      </c>
      <c r="BL153" s="14" t="s">
        <v>207</v>
      </c>
      <c r="BM153" s="161" t="s">
        <v>325</v>
      </c>
    </row>
    <row r="154" spans="1:65" s="2" customFormat="1" ht="24.2" customHeight="1">
      <c r="A154" s="26"/>
      <c r="B154" s="149"/>
      <c r="C154" s="150" t="s">
        <v>236</v>
      </c>
      <c r="D154" s="150" t="s">
        <v>146</v>
      </c>
      <c r="E154" s="151" t="s">
        <v>1758</v>
      </c>
      <c r="F154" s="152" t="s">
        <v>1759</v>
      </c>
      <c r="G154" s="153" t="s">
        <v>779</v>
      </c>
      <c r="H154" s="154">
        <v>1</v>
      </c>
      <c r="I154" s="155"/>
      <c r="J154" s="155"/>
      <c r="K154" s="156"/>
      <c r="L154" s="27"/>
      <c r="M154" s="157" t="s">
        <v>1</v>
      </c>
      <c r="N154" s="158" t="s">
        <v>37</v>
      </c>
      <c r="O154" s="159">
        <v>0</v>
      </c>
      <c r="P154" s="159">
        <f t="shared" si="0"/>
        <v>0</v>
      </c>
      <c r="Q154" s="159">
        <v>6.9999999999999994E-5</v>
      </c>
      <c r="R154" s="159">
        <f t="shared" si="1"/>
        <v>6.9999999999999994E-5</v>
      </c>
      <c r="S154" s="159">
        <v>0</v>
      </c>
      <c r="T154" s="160">
        <f t="shared" si="2"/>
        <v>0</v>
      </c>
      <c r="U154" s="26"/>
      <c r="V154" s="26"/>
      <c r="W154" s="26"/>
      <c r="X154" s="26"/>
      <c r="Y154" s="26"/>
      <c r="Z154" s="26"/>
      <c r="AA154" s="26"/>
      <c r="AB154" s="26"/>
      <c r="AC154" s="26"/>
      <c r="AD154" s="26"/>
      <c r="AE154" s="26"/>
      <c r="AR154" s="161" t="s">
        <v>207</v>
      </c>
      <c r="AT154" s="161" t="s">
        <v>146</v>
      </c>
      <c r="AU154" s="161" t="s">
        <v>83</v>
      </c>
      <c r="AY154" s="14" t="s">
        <v>144</v>
      </c>
      <c r="BE154" s="162">
        <f t="shared" si="3"/>
        <v>0</v>
      </c>
      <c r="BF154" s="162">
        <f t="shared" si="4"/>
        <v>0</v>
      </c>
      <c r="BG154" s="162">
        <f t="shared" si="5"/>
        <v>0</v>
      </c>
      <c r="BH154" s="162">
        <f t="shared" si="6"/>
        <v>0</v>
      </c>
      <c r="BI154" s="162">
        <f t="shared" si="7"/>
        <v>0</v>
      </c>
      <c r="BJ154" s="14" t="s">
        <v>83</v>
      </c>
      <c r="BK154" s="162">
        <f t="shared" si="8"/>
        <v>0</v>
      </c>
      <c r="BL154" s="14" t="s">
        <v>207</v>
      </c>
      <c r="BM154" s="161" t="s">
        <v>334</v>
      </c>
    </row>
    <row r="155" spans="1:65" s="2" customFormat="1" ht="16.5" customHeight="1">
      <c r="A155" s="26"/>
      <c r="B155" s="149"/>
      <c r="C155" s="150" t="s">
        <v>240</v>
      </c>
      <c r="D155" s="150" t="s">
        <v>146</v>
      </c>
      <c r="E155" s="151" t="s">
        <v>1760</v>
      </c>
      <c r="F155" s="152" t="s">
        <v>1761</v>
      </c>
      <c r="G155" s="153" t="s">
        <v>264</v>
      </c>
      <c r="H155" s="154">
        <v>2</v>
      </c>
      <c r="I155" s="155"/>
      <c r="J155" s="155"/>
      <c r="K155" s="156"/>
      <c r="L155" s="27"/>
      <c r="M155" s="157" t="s">
        <v>1</v>
      </c>
      <c r="N155" s="158" t="s">
        <v>37</v>
      </c>
      <c r="O155" s="159">
        <v>0</v>
      </c>
      <c r="P155" s="159">
        <f t="shared" si="0"/>
        <v>0</v>
      </c>
      <c r="Q155" s="159">
        <v>0</v>
      </c>
      <c r="R155" s="159">
        <f t="shared" si="1"/>
        <v>0</v>
      </c>
      <c r="S155" s="159">
        <v>0</v>
      </c>
      <c r="T155" s="160">
        <f t="shared" si="2"/>
        <v>0</v>
      </c>
      <c r="U155" s="26"/>
      <c r="V155" s="26"/>
      <c r="W155" s="26"/>
      <c r="X155" s="26"/>
      <c r="Y155" s="26"/>
      <c r="Z155" s="26"/>
      <c r="AA155" s="26"/>
      <c r="AB155" s="26"/>
      <c r="AC155" s="26"/>
      <c r="AD155" s="26"/>
      <c r="AE155" s="26"/>
      <c r="AR155" s="161" t="s">
        <v>207</v>
      </c>
      <c r="AT155" s="161" t="s">
        <v>146</v>
      </c>
      <c r="AU155" s="161" t="s">
        <v>83</v>
      </c>
      <c r="AY155" s="14" t="s">
        <v>144</v>
      </c>
      <c r="BE155" s="162">
        <f t="shared" si="3"/>
        <v>0</v>
      </c>
      <c r="BF155" s="162">
        <f t="shared" si="4"/>
        <v>0</v>
      </c>
      <c r="BG155" s="162">
        <f t="shared" si="5"/>
        <v>0</v>
      </c>
      <c r="BH155" s="162">
        <f t="shared" si="6"/>
        <v>0</v>
      </c>
      <c r="BI155" s="162">
        <f t="shared" si="7"/>
        <v>0</v>
      </c>
      <c r="BJ155" s="14" t="s">
        <v>83</v>
      </c>
      <c r="BK155" s="162">
        <f t="shared" si="8"/>
        <v>0</v>
      </c>
      <c r="BL155" s="14" t="s">
        <v>207</v>
      </c>
      <c r="BM155" s="161" t="s">
        <v>342</v>
      </c>
    </row>
    <row r="156" spans="1:65" s="2" customFormat="1" ht="16.5" customHeight="1">
      <c r="A156" s="26"/>
      <c r="B156" s="149"/>
      <c r="C156" s="150" t="s">
        <v>244</v>
      </c>
      <c r="D156" s="150" t="s">
        <v>146</v>
      </c>
      <c r="E156" s="151" t="s">
        <v>1762</v>
      </c>
      <c r="F156" s="152" t="s">
        <v>1763</v>
      </c>
      <c r="G156" s="153" t="s">
        <v>264</v>
      </c>
      <c r="H156" s="154">
        <v>4</v>
      </c>
      <c r="I156" s="155"/>
      <c r="J156" s="155"/>
      <c r="K156" s="156"/>
      <c r="L156" s="27"/>
      <c r="M156" s="157" t="s">
        <v>1</v>
      </c>
      <c r="N156" s="158" t="s">
        <v>37</v>
      </c>
      <c r="O156" s="159">
        <v>0</v>
      </c>
      <c r="P156" s="159">
        <f t="shared" si="0"/>
        <v>0</v>
      </c>
      <c r="Q156" s="159">
        <v>0</v>
      </c>
      <c r="R156" s="159">
        <f t="shared" si="1"/>
        <v>0</v>
      </c>
      <c r="S156" s="159">
        <v>0</v>
      </c>
      <c r="T156" s="160">
        <f t="shared" si="2"/>
        <v>0</v>
      </c>
      <c r="U156" s="26"/>
      <c r="V156" s="26"/>
      <c r="W156" s="26"/>
      <c r="X156" s="26"/>
      <c r="Y156" s="26"/>
      <c r="Z156" s="26"/>
      <c r="AA156" s="26"/>
      <c r="AB156" s="26"/>
      <c r="AC156" s="26"/>
      <c r="AD156" s="26"/>
      <c r="AE156" s="26"/>
      <c r="AR156" s="161" t="s">
        <v>207</v>
      </c>
      <c r="AT156" s="161" t="s">
        <v>146</v>
      </c>
      <c r="AU156" s="161" t="s">
        <v>83</v>
      </c>
      <c r="AY156" s="14" t="s">
        <v>144</v>
      </c>
      <c r="BE156" s="162">
        <f t="shared" si="3"/>
        <v>0</v>
      </c>
      <c r="BF156" s="162">
        <f t="shared" si="4"/>
        <v>0</v>
      </c>
      <c r="BG156" s="162">
        <f t="shared" si="5"/>
        <v>0</v>
      </c>
      <c r="BH156" s="162">
        <f t="shared" si="6"/>
        <v>0</v>
      </c>
      <c r="BI156" s="162">
        <f t="shared" si="7"/>
        <v>0</v>
      </c>
      <c r="BJ156" s="14" t="s">
        <v>83</v>
      </c>
      <c r="BK156" s="162">
        <f t="shared" si="8"/>
        <v>0</v>
      </c>
      <c r="BL156" s="14" t="s">
        <v>207</v>
      </c>
      <c r="BM156" s="161" t="s">
        <v>350</v>
      </c>
    </row>
    <row r="157" spans="1:65" s="2" customFormat="1" ht="16.5" customHeight="1">
      <c r="A157" s="26"/>
      <c r="B157" s="149"/>
      <c r="C157" s="150" t="s">
        <v>248</v>
      </c>
      <c r="D157" s="150" t="s">
        <v>146</v>
      </c>
      <c r="E157" s="151" t="s">
        <v>1764</v>
      </c>
      <c r="F157" s="152" t="s">
        <v>1765</v>
      </c>
      <c r="G157" s="153" t="s">
        <v>264</v>
      </c>
      <c r="H157" s="154">
        <v>1</v>
      </c>
      <c r="I157" s="155"/>
      <c r="J157" s="155"/>
      <c r="K157" s="156"/>
      <c r="L157" s="27"/>
      <c r="M157" s="157" t="s">
        <v>1</v>
      </c>
      <c r="N157" s="158" t="s">
        <v>37</v>
      </c>
      <c r="O157" s="159">
        <v>0</v>
      </c>
      <c r="P157" s="159">
        <f t="shared" si="0"/>
        <v>0</v>
      </c>
      <c r="Q157" s="159">
        <v>1.0000000000000001E-5</v>
      </c>
      <c r="R157" s="159">
        <f t="shared" si="1"/>
        <v>1.0000000000000001E-5</v>
      </c>
      <c r="S157" s="159">
        <v>0</v>
      </c>
      <c r="T157" s="160">
        <f t="shared" si="2"/>
        <v>0</v>
      </c>
      <c r="U157" s="26"/>
      <c r="V157" s="26"/>
      <c r="W157" s="26"/>
      <c r="X157" s="26"/>
      <c r="Y157" s="26"/>
      <c r="Z157" s="26"/>
      <c r="AA157" s="26"/>
      <c r="AB157" s="26"/>
      <c r="AC157" s="26"/>
      <c r="AD157" s="26"/>
      <c r="AE157" s="26"/>
      <c r="AR157" s="161" t="s">
        <v>207</v>
      </c>
      <c r="AT157" s="161" t="s">
        <v>146</v>
      </c>
      <c r="AU157" s="161" t="s">
        <v>83</v>
      </c>
      <c r="AY157" s="14" t="s">
        <v>144</v>
      </c>
      <c r="BE157" s="162">
        <f t="shared" si="3"/>
        <v>0</v>
      </c>
      <c r="BF157" s="162">
        <f t="shared" si="4"/>
        <v>0</v>
      </c>
      <c r="BG157" s="162">
        <f t="shared" si="5"/>
        <v>0</v>
      </c>
      <c r="BH157" s="162">
        <f t="shared" si="6"/>
        <v>0</v>
      </c>
      <c r="BI157" s="162">
        <f t="shared" si="7"/>
        <v>0</v>
      </c>
      <c r="BJ157" s="14" t="s">
        <v>83</v>
      </c>
      <c r="BK157" s="162">
        <f t="shared" si="8"/>
        <v>0</v>
      </c>
      <c r="BL157" s="14" t="s">
        <v>207</v>
      </c>
      <c r="BM157" s="161" t="s">
        <v>358</v>
      </c>
    </row>
    <row r="158" spans="1:65" s="2" customFormat="1" ht="16.5" customHeight="1">
      <c r="A158" s="26"/>
      <c r="B158" s="149"/>
      <c r="C158" s="150" t="s">
        <v>253</v>
      </c>
      <c r="D158" s="150" t="s">
        <v>146</v>
      </c>
      <c r="E158" s="151" t="s">
        <v>1766</v>
      </c>
      <c r="F158" s="152" t="s">
        <v>1767</v>
      </c>
      <c r="G158" s="153" t="s">
        <v>264</v>
      </c>
      <c r="H158" s="154">
        <v>2</v>
      </c>
      <c r="I158" s="155"/>
      <c r="J158" s="155"/>
      <c r="K158" s="156"/>
      <c r="L158" s="27"/>
      <c r="M158" s="157" t="s">
        <v>1</v>
      </c>
      <c r="N158" s="158" t="s">
        <v>37</v>
      </c>
      <c r="O158" s="159">
        <v>0</v>
      </c>
      <c r="P158" s="159">
        <f t="shared" si="0"/>
        <v>0</v>
      </c>
      <c r="Q158" s="159">
        <v>1.0000000000000001E-5</v>
      </c>
      <c r="R158" s="159">
        <f t="shared" si="1"/>
        <v>2.0000000000000002E-5</v>
      </c>
      <c r="S158" s="159">
        <v>0</v>
      </c>
      <c r="T158" s="160">
        <f t="shared" si="2"/>
        <v>0</v>
      </c>
      <c r="U158" s="26"/>
      <c r="V158" s="26"/>
      <c r="W158" s="26"/>
      <c r="X158" s="26"/>
      <c r="Y158" s="26"/>
      <c r="Z158" s="26"/>
      <c r="AA158" s="26"/>
      <c r="AB158" s="26"/>
      <c r="AC158" s="26"/>
      <c r="AD158" s="26"/>
      <c r="AE158" s="26"/>
      <c r="AR158" s="161" t="s">
        <v>207</v>
      </c>
      <c r="AT158" s="161" t="s">
        <v>146</v>
      </c>
      <c r="AU158" s="161" t="s">
        <v>83</v>
      </c>
      <c r="AY158" s="14" t="s">
        <v>144</v>
      </c>
      <c r="BE158" s="162">
        <f t="shared" si="3"/>
        <v>0</v>
      </c>
      <c r="BF158" s="162">
        <f t="shared" si="4"/>
        <v>0</v>
      </c>
      <c r="BG158" s="162">
        <f t="shared" si="5"/>
        <v>0</v>
      </c>
      <c r="BH158" s="162">
        <f t="shared" si="6"/>
        <v>0</v>
      </c>
      <c r="BI158" s="162">
        <f t="shared" si="7"/>
        <v>0</v>
      </c>
      <c r="BJ158" s="14" t="s">
        <v>83</v>
      </c>
      <c r="BK158" s="162">
        <f t="shared" si="8"/>
        <v>0</v>
      </c>
      <c r="BL158" s="14" t="s">
        <v>207</v>
      </c>
      <c r="BM158" s="161" t="s">
        <v>366</v>
      </c>
    </row>
    <row r="159" spans="1:65" s="2" customFormat="1" ht="24.2" customHeight="1">
      <c r="A159" s="26"/>
      <c r="B159" s="149"/>
      <c r="C159" s="150" t="s">
        <v>257</v>
      </c>
      <c r="D159" s="150" t="s">
        <v>146</v>
      </c>
      <c r="E159" s="151" t="s">
        <v>1768</v>
      </c>
      <c r="F159" s="152" t="s">
        <v>1769</v>
      </c>
      <c r="G159" s="153" t="s">
        <v>264</v>
      </c>
      <c r="H159" s="154">
        <v>1</v>
      </c>
      <c r="I159" s="155"/>
      <c r="J159" s="155"/>
      <c r="K159" s="156"/>
      <c r="L159" s="27"/>
      <c r="M159" s="157" t="s">
        <v>1</v>
      </c>
      <c r="N159" s="158" t="s">
        <v>37</v>
      </c>
      <c r="O159" s="159">
        <v>0</v>
      </c>
      <c r="P159" s="159">
        <f t="shared" si="0"/>
        <v>0</v>
      </c>
      <c r="Q159" s="159">
        <v>0</v>
      </c>
      <c r="R159" s="159">
        <f t="shared" si="1"/>
        <v>0</v>
      </c>
      <c r="S159" s="159">
        <v>0</v>
      </c>
      <c r="T159" s="160">
        <f t="shared" si="2"/>
        <v>0</v>
      </c>
      <c r="U159" s="26"/>
      <c r="V159" s="26"/>
      <c r="W159" s="26"/>
      <c r="X159" s="26"/>
      <c r="Y159" s="26"/>
      <c r="Z159" s="26"/>
      <c r="AA159" s="26"/>
      <c r="AB159" s="26"/>
      <c r="AC159" s="26"/>
      <c r="AD159" s="26"/>
      <c r="AE159" s="26"/>
      <c r="AR159" s="161" t="s">
        <v>207</v>
      </c>
      <c r="AT159" s="161" t="s">
        <v>146</v>
      </c>
      <c r="AU159" s="161" t="s">
        <v>83</v>
      </c>
      <c r="AY159" s="14" t="s">
        <v>144</v>
      </c>
      <c r="BE159" s="162">
        <f t="shared" si="3"/>
        <v>0</v>
      </c>
      <c r="BF159" s="162">
        <f t="shared" si="4"/>
        <v>0</v>
      </c>
      <c r="BG159" s="162">
        <f t="shared" si="5"/>
        <v>0</v>
      </c>
      <c r="BH159" s="162">
        <f t="shared" si="6"/>
        <v>0</v>
      </c>
      <c r="BI159" s="162">
        <f t="shared" si="7"/>
        <v>0</v>
      </c>
      <c r="BJ159" s="14" t="s">
        <v>83</v>
      </c>
      <c r="BK159" s="162">
        <f t="shared" si="8"/>
        <v>0</v>
      </c>
      <c r="BL159" s="14" t="s">
        <v>207</v>
      </c>
      <c r="BM159" s="161" t="s">
        <v>374</v>
      </c>
    </row>
    <row r="160" spans="1:65" s="2" customFormat="1" ht="24.2" customHeight="1">
      <c r="A160" s="26"/>
      <c r="B160" s="149"/>
      <c r="C160" s="163" t="s">
        <v>261</v>
      </c>
      <c r="D160" s="163" t="s">
        <v>194</v>
      </c>
      <c r="E160" s="164" t="s">
        <v>1770</v>
      </c>
      <c r="F160" s="165" t="s">
        <v>1921</v>
      </c>
      <c r="G160" s="166" t="s">
        <v>264</v>
      </c>
      <c r="H160" s="167">
        <v>3</v>
      </c>
      <c r="I160" s="168"/>
      <c r="J160" s="168"/>
      <c r="K160" s="169"/>
      <c r="L160" s="170"/>
      <c r="M160" s="171" t="s">
        <v>1</v>
      </c>
      <c r="N160" s="172" t="s">
        <v>37</v>
      </c>
      <c r="O160" s="159">
        <v>0</v>
      </c>
      <c r="P160" s="159">
        <f t="shared" si="0"/>
        <v>0</v>
      </c>
      <c r="Q160" s="159">
        <v>0</v>
      </c>
      <c r="R160" s="159">
        <f t="shared" si="1"/>
        <v>0</v>
      </c>
      <c r="S160" s="159">
        <v>0</v>
      </c>
      <c r="T160" s="160">
        <f t="shared" si="2"/>
        <v>0</v>
      </c>
      <c r="U160" s="26"/>
      <c r="V160" s="26"/>
      <c r="W160" s="26"/>
      <c r="X160" s="26"/>
      <c r="Y160" s="26"/>
      <c r="Z160" s="26"/>
      <c r="AA160" s="26"/>
      <c r="AB160" s="26"/>
      <c r="AC160" s="26"/>
      <c r="AD160" s="26"/>
      <c r="AE160" s="26"/>
      <c r="AR160" s="161" t="s">
        <v>274</v>
      </c>
      <c r="AT160" s="161" t="s">
        <v>194</v>
      </c>
      <c r="AU160" s="161" t="s">
        <v>83</v>
      </c>
      <c r="AY160" s="14" t="s">
        <v>144</v>
      </c>
      <c r="BE160" s="162">
        <f t="shared" si="3"/>
        <v>0</v>
      </c>
      <c r="BF160" s="162">
        <f t="shared" si="4"/>
        <v>0</v>
      </c>
      <c r="BG160" s="162">
        <f t="shared" si="5"/>
        <v>0</v>
      </c>
      <c r="BH160" s="162">
        <f t="shared" si="6"/>
        <v>0</v>
      </c>
      <c r="BI160" s="162">
        <f t="shared" si="7"/>
        <v>0</v>
      </c>
      <c r="BJ160" s="14" t="s">
        <v>83</v>
      </c>
      <c r="BK160" s="162">
        <f t="shared" si="8"/>
        <v>0</v>
      </c>
      <c r="BL160" s="14" t="s">
        <v>207</v>
      </c>
      <c r="BM160" s="161" t="s">
        <v>382</v>
      </c>
    </row>
    <row r="161" spans="1:65" s="2" customFormat="1" ht="48.75">
      <c r="A161" s="26"/>
      <c r="B161" s="27"/>
      <c r="C161" s="26"/>
      <c r="D161" s="177" t="s">
        <v>663</v>
      </c>
      <c r="E161" s="26"/>
      <c r="F161" s="178" t="s">
        <v>1771</v>
      </c>
      <c r="G161" s="26"/>
      <c r="H161" s="26"/>
      <c r="I161" s="26"/>
      <c r="J161" s="26"/>
      <c r="K161" s="26"/>
      <c r="L161" s="27"/>
      <c r="M161" s="179"/>
      <c r="N161" s="180"/>
      <c r="O161" s="55"/>
      <c r="P161" s="55"/>
      <c r="Q161" s="55"/>
      <c r="R161" s="55"/>
      <c r="S161" s="55"/>
      <c r="T161" s="56"/>
      <c r="U161" s="26"/>
      <c r="V161" s="26"/>
      <c r="W161" s="26"/>
      <c r="X161" s="26"/>
      <c r="Y161" s="26"/>
      <c r="Z161" s="26"/>
      <c r="AA161" s="26"/>
      <c r="AB161" s="26"/>
      <c r="AC161" s="26"/>
      <c r="AD161" s="26"/>
      <c r="AE161" s="26"/>
      <c r="AT161" s="14" t="s">
        <v>663</v>
      </c>
      <c r="AU161" s="14" t="s">
        <v>83</v>
      </c>
    </row>
    <row r="162" spans="1:65" s="2" customFormat="1" ht="24.2" customHeight="1">
      <c r="A162" s="26"/>
      <c r="B162" s="149"/>
      <c r="C162" s="163" t="s">
        <v>266</v>
      </c>
      <c r="D162" s="163" t="s">
        <v>194</v>
      </c>
      <c r="E162" s="164" t="s">
        <v>1772</v>
      </c>
      <c r="F162" s="165" t="s">
        <v>1922</v>
      </c>
      <c r="G162" s="166" t="s">
        <v>264</v>
      </c>
      <c r="H162" s="167">
        <v>1</v>
      </c>
      <c r="I162" s="168"/>
      <c r="J162" s="168"/>
      <c r="K162" s="169"/>
      <c r="L162" s="170"/>
      <c r="M162" s="171" t="s">
        <v>1</v>
      </c>
      <c r="N162" s="172" t="s">
        <v>37</v>
      </c>
      <c r="O162" s="159">
        <v>0</v>
      </c>
      <c r="P162" s="159">
        <f>O162*H162</f>
        <v>0</v>
      </c>
      <c r="Q162" s="159">
        <v>0</v>
      </c>
      <c r="R162" s="159">
        <f>Q162*H162</f>
        <v>0</v>
      </c>
      <c r="S162" s="159">
        <v>0</v>
      </c>
      <c r="T162" s="160">
        <f>S162*H162</f>
        <v>0</v>
      </c>
      <c r="U162" s="26"/>
      <c r="V162" s="26"/>
      <c r="W162" s="26"/>
      <c r="X162" s="26"/>
      <c r="Y162" s="26"/>
      <c r="Z162" s="26"/>
      <c r="AA162" s="26"/>
      <c r="AB162" s="26"/>
      <c r="AC162" s="26"/>
      <c r="AD162" s="26"/>
      <c r="AE162" s="26"/>
      <c r="AR162" s="161" t="s">
        <v>274</v>
      </c>
      <c r="AT162" s="161" t="s">
        <v>194</v>
      </c>
      <c r="AU162" s="161" t="s">
        <v>83</v>
      </c>
      <c r="AY162" s="14" t="s">
        <v>144</v>
      </c>
      <c r="BE162" s="162">
        <f>IF(N162="základná",J162,0)</f>
        <v>0</v>
      </c>
      <c r="BF162" s="162">
        <f>IF(N162="znížená",J162,0)</f>
        <v>0</v>
      </c>
      <c r="BG162" s="162">
        <f>IF(N162="zákl. prenesená",J162,0)</f>
        <v>0</v>
      </c>
      <c r="BH162" s="162">
        <f>IF(N162="zníž. prenesená",J162,0)</f>
        <v>0</v>
      </c>
      <c r="BI162" s="162">
        <f>IF(N162="nulová",J162,0)</f>
        <v>0</v>
      </c>
      <c r="BJ162" s="14" t="s">
        <v>83</v>
      </c>
      <c r="BK162" s="162">
        <f>ROUND(I162*H162,2)</f>
        <v>0</v>
      </c>
      <c r="BL162" s="14" t="s">
        <v>207</v>
      </c>
      <c r="BM162" s="161" t="s">
        <v>390</v>
      </c>
    </row>
    <row r="163" spans="1:65" s="2" customFormat="1" ht="48.75">
      <c r="A163" s="26"/>
      <c r="B163" s="27"/>
      <c r="C163" s="26"/>
      <c r="D163" s="177" t="s">
        <v>663</v>
      </c>
      <c r="E163" s="26"/>
      <c r="F163" s="178" t="s">
        <v>1773</v>
      </c>
      <c r="G163" s="26"/>
      <c r="H163" s="26"/>
      <c r="I163" s="26"/>
      <c r="J163" s="26"/>
      <c r="K163" s="26"/>
      <c r="L163" s="27"/>
      <c r="M163" s="179"/>
      <c r="N163" s="180"/>
      <c r="O163" s="55"/>
      <c r="P163" s="55"/>
      <c r="Q163" s="55"/>
      <c r="R163" s="55"/>
      <c r="S163" s="55"/>
      <c r="T163" s="56"/>
      <c r="U163" s="26"/>
      <c r="V163" s="26"/>
      <c r="W163" s="26"/>
      <c r="X163" s="26"/>
      <c r="Y163" s="26"/>
      <c r="Z163" s="26"/>
      <c r="AA163" s="26"/>
      <c r="AB163" s="26"/>
      <c r="AC163" s="26"/>
      <c r="AD163" s="26"/>
      <c r="AE163" s="26"/>
      <c r="AT163" s="14" t="s">
        <v>663</v>
      </c>
      <c r="AU163" s="14" t="s">
        <v>83</v>
      </c>
    </row>
    <row r="164" spans="1:65" s="2" customFormat="1" ht="24.2" customHeight="1">
      <c r="A164" s="26"/>
      <c r="B164" s="149"/>
      <c r="C164" s="163" t="s">
        <v>270</v>
      </c>
      <c r="D164" s="163" t="s">
        <v>194</v>
      </c>
      <c r="E164" s="164" t="s">
        <v>1774</v>
      </c>
      <c r="F164" s="165" t="s">
        <v>1923</v>
      </c>
      <c r="G164" s="166" t="s">
        <v>264</v>
      </c>
      <c r="H164" s="167">
        <v>2</v>
      </c>
      <c r="I164" s="168"/>
      <c r="J164" s="168"/>
      <c r="K164" s="169"/>
      <c r="L164" s="170"/>
      <c r="M164" s="171" t="s">
        <v>1</v>
      </c>
      <c r="N164" s="172" t="s">
        <v>37</v>
      </c>
      <c r="O164" s="159">
        <v>0</v>
      </c>
      <c r="P164" s="159">
        <f t="shared" ref="P164:P175" si="9">O164*H164</f>
        <v>0</v>
      </c>
      <c r="Q164" s="159">
        <v>0</v>
      </c>
      <c r="R164" s="159">
        <f t="shared" ref="R164:R175" si="10">Q164*H164</f>
        <v>0</v>
      </c>
      <c r="S164" s="159">
        <v>0</v>
      </c>
      <c r="T164" s="160">
        <f t="shared" ref="T164:T175" si="11">S164*H164</f>
        <v>0</v>
      </c>
      <c r="U164" s="26"/>
      <c r="V164" s="26"/>
      <c r="W164" s="26"/>
      <c r="X164" s="26"/>
      <c r="Y164" s="26"/>
      <c r="Z164" s="26"/>
      <c r="AA164" s="26"/>
      <c r="AB164" s="26"/>
      <c r="AC164" s="26"/>
      <c r="AD164" s="26"/>
      <c r="AE164" s="26"/>
      <c r="AR164" s="161" t="s">
        <v>274</v>
      </c>
      <c r="AT164" s="161" t="s">
        <v>194</v>
      </c>
      <c r="AU164" s="161" t="s">
        <v>83</v>
      </c>
      <c r="AY164" s="14" t="s">
        <v>144</v>
      </c>
      <c r="BE164" s="162">
        <f t="shared" ref="BE164:BE175" si="12">IF(N164="základná",J164,0)</f>
        <v>0</v>
      </c>
      <c r="BF164" s="162">
        <f t="shared" ref="BF164:BF175" si="13">IF(N164="znížená",J164,0)</f>
        <v>0</v>
      </c>
      <c r="BG164" s="162">
        <f t="shared" ref="BG164:BG175" si="14">IF(N164="zákl. prenesená",J164,0)</f>
        <v>0</v>
      </c>
      <c r="BH164" s="162">
        <f t="shared" ref="BH164:BH175" si="15">IF(N164="zníž. prenesená",J164,0)</f>
        <v>0</v>
      </c>
      <c r="BI164" s="162">
        <f t="shared" ref="BI164:BI175" si="16">IF(N164="nulová",J164,0)</f>
        <v>0</v>
      </c>
      <c r="BJ164" s="14" t="s">
        <v>83</v>
      </c>
      <c r="BK164" s="162">
        <f t="shared" ref="BK164:BK175" si="17">ROUND(I164*H164,2)</f>
        <v>0</v>
      </c>
      <c r="BL164" s="14" t="s">
        <v>207</v>
      </c>
      <c r="BM164" s="161" t="s">
        <v>398</v>
      </c>
    </row>
    <row r="165" spans="1:65" s="2" customFormat="1" ht="24.2" customHeight="1">
      <c r="A165" s="26"/>
      <c r="B165" s="149"/>
      <c r="C165" s="163" t="s">
        <v>274</v>
      </c>
      <c r="D165" s="163" t="s">
        <v>194</v>
      </c>
      <c r="E165" s="164" t="s">
        <v>1775</v>
      </c>
      <c r="F165" s="165" t="s">
        <v>1924</v>
      </c>
      <c r="G165" s="166" t="s">
        <v>264</v>
      </c>
      <c r="H165" s="167">
        <v>2</v>
      </c>
      <c r="I165" s="168"/>
      <c r="J165" s="168"/>
      <c r="K165" s="169"/>
      <c r="L165" s="170"/>
      <c r="M165" s="171" t="s">
        <v>1</v>
      </c>
      <c r="N165" s="172" t="s">
        <v>37</v>
      </c>
      <c r="O165" s="159">
        <v>0</v>
      </c>
      <c r="P165" s="159">
        <f t="shared" si="9"/>
        <v>0</v>
      </c>
      <c r="Q165" s="159">
        <v>0</v>
      </c>
      <c r="R165" s="159">
        <f t="shared" si="10"/>
        <v>0</v>
      </c>
      <c r="S165" s="159">
        <v>0</v>
      </c>
      <c r="T165" s="160">
        <f t="shared" si="11"/>
        <v>0</v>
      </c>
      <c r="U165" s="26"/>
      <c r="V165" s="26"/>
      <c r="W165" s="26"/>
      <c r="X165" s="26"/>
      <c r="Y165" s="26"/>
      <c r="Z165" s="26"/>
      <c r="AA165" s="26"/>
      <c r="AB165" s="26"/>
      <c r="AC165" s="26"/>
      <c r="AD165" s="26"/>
      <c r="AE165" s="26"/>
      <c r="AR165" s="161" t="s">
        <v>274</v>
      </c>
      <c r="AT165" s="161" t="s">
        <v>194</v>
      </c>
      <c r="AU165" s="161" t="s">
        <v>83</v>
      </c>
      <c r="AY165" s="14" t="s">
        <v>144</v>
      </c>
      <c r="BE165" s="162">
        <f t="shared" si="12"/>
        <v>0</v>
      </c>
      <c r="BF165" s="162">
        <f t="shared" si="13"/>
        <v>0</v>
      </c>
      <c r="BG165" s="162">
        <f t="shared" si="14"/>
        <v>0</v>
      </c>
      <c r="BH165" s="162">
        <f t="shared" si="15"/>
        <v>0</v>
      </c>
      <c r="BI165" s="162">
        <f t="shared" si="16"/>
        <v>0</v>
      </c>
      <c r="BJ165" s="14" t="s">
        <v>83</v>
      </c>
      <c r="BK165" s="162">
        <f t="shared" si="17"/>
        <v>0</v>
      </c>
      <c r="BL165" s="14" t="s">
        <v>207</v>
      </c>
      <c r="BM165" s="161" t="s">
        <v>406</v>
      </c>
    </row>
    <row r="166" spans="1:65" s="2" customFormat="1" ht="21.75" customHeight="1">
      <c r="A166" s="26"/>
      <c r="B166" s="149"/>
      <c r="C166" s="163" t="s">
        <v>278</v>
      </c>
      <c r="D166" s="163" t="s">
        <v>194</v>
      </c>
      <c r="E166" s="164" t="s">
        <v>1776</v>
      </c>
      <c r="F166" s="165" t="s">
        <v>1925</v>
      </c>
      <c r="G166" s="166" t="s">
        <v>264</v>
      </c>
      <c r="H166" s="167">
        <v>1</v>
      </c>
      <c r="I166" s="168"/>
      <c r="J166" s="168"/>
      <c r="K166" s="169"/>
      <c r="L166" s="170"/>
      <c r="M166" s="171" t="s">
        <v>1</v>
      </c>
      <c r="N166" s="172" t="s">
        <v>37</v>
      </c>
      <c r="O166" s="159">
        <v>0</v>
      </c>
      <c r="P166" s="159">
        <f t="shared" si="9"/>
        <v>0</v>
      </c>
      <c r="Q166" s="159">
        <v>0</v>
      </c>
      <c r="R166" s="159">
        <f t="shared" si="10"/>
        <v>0</v>
      </c>
      <c r="S166" s="159">
        <v>0</v>
      </c>
      <c r="T166" s="160">
        <f t="shared" si="11"/>
        <v>0</v>
      </c>
      <c r="U166" s="26"/>
      <c r="V166" s="26"/>
      <c r="W166" s="26"/>
      <c r="X166" s="26"/>
      <c r="Y166" s="26"/>
      <c r="Z166" s="26"/>
      <c r="AA166" s="26"/>
      <c r="AB166" s="26"/>
      <c r="AC166" s="26"/>
      <c r="AD166" s="26"/>
      <c r="AE166" s="26"/>
      <c r="AR166" s="161" t="s">
        <v>274</v>
      </c>
      <c r="AT166" s="161" t="s">
        <v>194</v>
      </c>
      <c r="AU166" s="161" t="s">
        <v>83</v>
      </c>
      <c r="AY166" s="14" t="s">
        <v>144</v>
      </c>
      <c r="BE166" s="162">
        <f t="shared" si="12"/>
        <v>0</v>
      </c>
      <c r="BF166" s="162">
        <f t="shared" si="13"/>
        <v>0</v>
      </c>
      <c r="BG166" s="162">
        <f t="shared" si="14"/>
        <v>0</v>
      </c>
      <c r="BH166" s="162">
        <f t="shared" si="15"/>
        <v>0</v>
      </c>
      <c r="BI166" s="162">
        <f t="shared" si="16"/>
        <v>0</v>
      </c>
      <c r="BJ166" s="14" t="s">
        <v>83</v>
      </c>
      <c r="BK166" s="162">
        <f t="shared" si="17"/>
        <v>0</v>
      </c>
      <c r="BL166" s="14" t="s">
        <v>207</v>
      </c>
      <c r="BM166" s="161" t="s">
        <v>414</v>
      </c>
    </row>
    <row r="167" spans="1:65" s="2" customFormat="1" ht="24.95" customHeight="1">
      <c r="A167" s="26"/>
      <c r="B167" s="149"/>
      <c r="C167" s="163" t="s">
        <v>282</v>
      </c>
      <c r="D167" s="163" t="s">
        <v>194</v>
      </c>
      <c r="E167" s="164" t="s">
        <v>1777</v>
      </c>
      <c r="F167" s="165" t="s">
        <v>1926</v>
      </c>
      <c r="G167" s="166" t="s">
        <v>264</v>
      </c>
      <c r="H167" s="167">
        <v>2</v>
      </c>
      <c r="I167" s="168"/>
      <c r="J167" s="168"/>
      <c r="K167" s="169"/>
      <c r="L167" s="170"/>
      <c r="M167" s="171" t="s">
        <v>1</v>
      </c>
      <c r="N167" s="172" t="s">
        <v>37</v>
      </c>
      <c r="O167" s="159">
        <v>0</v>
      </c>
      <c r="P167" s="159">
        <f t="shared" si="9"/>
        <v>0</v>
      </c>
      <c r="Q167" s="159">
        <v>0</v>
      </c>
      <c r="R167" s="159">
        <f t="shared" si="10"/>
        <v>0</v>
      </c>
      <c r="S167" s="159">
        <v>0</v>
      </c>
      <c r="T167" s="160">
        <f t="shared" si="11"/>
        <v>0</v>
      </c>
      <c r="U167" s="26"/>
      <c r="V167" s="26"/>
      <c r="W167" s="26"/>
      <c r="X167" s="26"/>
      <c r="Y167" s="26"/>
      <c r="Z167" s="26"/>
      <c r="AA167" s="26"/>
      <c r="AB167" s="26"/>
      <c r="AC167" s="26"/>
      <c r="AD167" s="26"/>
      <c r="AE167" s="26"/>
      <c r="AR167" s="161" t="s">
        <v>274</v>
      </c>
      <c r="AT167" s="161" t="s">
        <v>194</v>
      </c>
      <c r="AU167" s="161" t="s">
        <v>83</v>
      </c>
      <c r="AY167" s="14" t="s">
        <v>144</v>
      </c>
      <c r="BE167" s="162">
        <f t="shared" si="12"/>
        <v>0</v>
      </c>
      <c r="BF167" s="162">
        <f t="shared" si="13"/>
        <v>0</v>
      </c>
      <c r="BG167" s="162">
        <f t="shared" si="14"/>
        <v>0</v>
      </c>
      <c r="BH167" s="162">
        <f t="shared" si="15"/>
        <v>0</v>
      </c>
      <c r="BI167" s="162">
        <f t="shared" si="16"/>
        <v>0</v>
      </c>
      <c r="BJ167" s="14" t="s">
        <v>83</v>
      </c>
      <c r="BK167" s="162">
        <f t="shared" si="17"/>
        <v>0</v>
      </c>
      <c r="BL167" s="14" t="s">
        <v>207</v>
      </c>
      <c r="BM167" s="161" t="s">
        <v>422</v>
      </c>
    </row>
    <row r="168" spans="1:65" s="2" customFormat="1" ht="16.5" customHeight="1">
      <c r="A168" s="26"/>
      <c r="B168" s="149"/>
      <c r="C168" s="150" t="s">
        <v>286</v>
      </c>
      <c r="D168" s="150" t="s">
        <v>146</v>
      </c>
      <c r="E168" s="151" t="s">
        <v>1778</v>
      </c>
      <c r="F168" s="152" t="s">
        <v>1779</v>
      </c>
      <c r="G168" s="153" t="s">
        <v>779</v>
      </c>
      <c r="H168" s="154">
        <v>1</v>
      </c>
      <c r="I168" s="155"/>
      <c r="J168" s="155"/>
      <c r="K168" s="156"/>
      <c r="L168" s="27"/>
      <c r="M168" s="157" t="s">
        <v>1</v>
      </c>
      <c r="N168" s="158" t="s">
        <v>37</v>
      </c>
      <c r="O168" s="159">
        <v>0</v>
      </c>
      <c r="P168" s="159">
        <f t="shared" si="9"/>
        <v>0</v>
      </c>
      <c r="Q168" s="159">
        <v>5.9699999999999996E-3</v>
      </c>
      <c r="R168" s="159">
        <f t="shared" si="10"/>
        <v>5.9699999999999996E-3</v>
      </c>
      <c r="S168" s="159">
        <v>0</v>
      </c>
      <c r="T168" s="160">
        <f t="shared" si="11"/>
        <v>0</v>
      </c>
      <c r="U168" s="26"/>
      <c r="V168" s="26"/>
      <c r="W168" s="26"/>
      <c r="X168" s="26"/>
      <c r="Y168" s="26"/>
      <c r="Z168" s="26"/>
      <c r="AA168" s="26"/>
      <c r="AB168" s="26"/>
      <c r="AC168" s="26"/>
      <c r="AD168" s="26"/>
      <c r="AE168" s="26"/>
      <c r="AR168" s="161" t="s">
        <v>207</v>
      </c>
      <c r="AT168" s="161" t="s">
        <v>146</v>
      </c>
      <c r="AU168" s="161" t="s">
        <v>83</v>
      </c>
      <c r="AY168" s="14" t="s">
        <v>144</v>
      </c>
      <c r="BE168" s="162">
        <f t="shared" si="12"/>
        <v>0</v>
      </c>
      <c r="BF168" s="162">
        <f t="shared" si="13"/>
        <v>0</v>
      </c>
      <c r="BG168" s="162">
        <f t="shared" si="14"/>
        <v>0</v>
      </c>
      <c r="BH168" s="162">
        <f t="shared" si="15"/>
        <v>0</v>
      </c>
      <c r="BI168" s="162">
        <f t="shared" si="16"/>
        <v>0</v>
      </c>
      <c r="BJ168" s="14" t="s">
        <v>83</v>
      </c>
      <c r="BK168" s="162">
        <f t="shared" si="17"/>
        <v>0</v>
      </c>
      <c r="BL168" s="14" t="s">
        <v>207</v>
      </c>
      <c r="BM168" s="161" t="s">
        <v>430</v>
      </c>
    </row>
    <row r="169" spans="1:65" s="2" customFormat="1" ht="35.1" customHeight="1">
      <c r="A169" s="26"/>
      <c r="B169" s="149"/>
      <c r="C169" s="163" t="s">
        <v>290</v>
      </c>
      <c r="D169" s="163" t="s">
        <v>194</v>
      </c>
      <c r="E169" s="164" t="s">
        <v>1780</v>
      </c>
      <c r="F169" s="165" t="s">
        <v>1947</v>
      </c>
      <c r="G169" s="166" t="s">
        <v>264</v>
      </c>
      <c r="H169" s="167">
        <v>1</v>
      </c>
      <c r="I169" s="168"/>
      <c r="J169" s="168"/>
      <c r="K169" s="169"/>
      <c r="L169" s="170"/>
      <c r="M169" s="171" t="s">
        <v>1</v>
      </c>
      <c r="N169" s="172" t="s">
        <v>37</v>
      </c>
      <c r="O169" s="159">
        <v>0</v>
      </c>
      <c r="P169" s="159">
        <f t="shared" si="9"/>
        <v>0</v>
      </c>
      <c r="Q169" s="159">
        <v>0</v>
      </c>
      <c r="R169" s="159">
        <f t="shared" si="10"/>
        <v>0</v>
      </c>
      <c r="S169" s="159">
        <v>0</v>
      </c>
      <c r="T169" s="160">
        <f t="shared" si="11"/>
        <v>0</v>
      </c>
      <c r="U169" s="26"/>
      <c r="V169" s="26"/>
      <c r="W169" s="26"/>
      <c r="X169" s="26"/>
      <c r="Y169" s="26"/>
      <c r="Z169" s="26"/>
      <c r="AA169" s="26"/>
      <c r="AB169" s="26"/>
      <c r="AC169" s="26"/>
      <c r="AD169" s="26"/>
      <c r="AE169" s="26"/>
      <c r="AR169" s="161" t="s">
        <v>274</v>
      </c>
      <c r="AT169" s="161" t="s">
        <v>194</v>
      </c>
      <c r="AU169" s="161" t="s">
        <v>83</v>
      </c>
      <c r="AY169" s="14" t="s">
        <v>144</v>
      </c>
      <c r="BE169" s="162">
        <f t="shared" si="12"/>
        <v>0</v>
      </c>
      <c r="BF169" s="162">
        <f t="shared" si="13"/>
        <v>0</v>
      </c>
      <c r="BG169" s="162">
        <f t="shared" si="14"/>
        <v>0</v>
      </c>
      <c r="BH169" s="162">
        <f t="shared" si="15"/>
        <v>0</v>
      </c>
      <c r="BI169" s="162">
        <f t="shared" si="16"/>
        <v>0</v>
      </c>
      <c r="BJ169" s="14" t="s">
        <v>83</v>
      </c>
      <c r="BK169" s="162">
        <f t="shared" si="17"/>
        <v>0</v>
      </c>
      <c r="BL169" s="14" t="s">
        <v>207</v>
      </c>
      <c r="BM169" s="161" t="s">
        <v>438</v>
      </c>
    </row>
    <row r="170" spans="1:65" s="2" customFormat="1" ht="24.2" customHeight="1">
      <c r="A170" s="26"/>
      <c r="B170" s="149"/>
      <c r="C170" s="150" t="s">
        <v>294</v>
      </c>
      <c r="D170" s="150" t="s">
        <v>146</v>
      </c>
      <c r="E170" s="151" t="s">
        <v>1781</v>
      </c>
      <c r="F170" s="152" t="s">
        <v>1782</v>
      </c>
      <c r="G170" s="153" t="s">
        <v>264</v>
      </c>
      <c r="H170" s="154">
        <v>1</v>
      </c>
      <c r="I170" s="155"/>
      <c r="J170" s="155"/>
      <c r="K170" s="156"/>
      <c r="L170" s="27"/>
      <c r="M170" s="157" t="s">
        <v>1</v>
      </c>
      <c r="N170" s="158" t="s">
        <v>37</v>
      </c>
      <c r="O170" s="159">
        <v>0</v>
      </c>
      <c r="P170" s="159">
        <f t="shared" si="9"/>
        <v>0</v>
      </c>
      <c r="Q170" s="159">
        <v>1.49E-3</v>
      </c>
      <c r="R170" s="159">
        <f t="shared" si="10"/>
        <v>1.49E-3</v>
      </c>
      <c r="S170" s="159">
        <v>0</v>
      </c>
      <c r="T170" s="160">
        <f t="shared" si="11"/>
        <v>0</v>
      </c>
      <c r="U170" s="26"/>
      <c r="V170" s="26"/>
      <c r="W170" s="26"/>
      <c r="X170" s="26"/>
      <c r="Y170" s="26"/>
      <c r="Z170" s="26"/>
      <c r="AA170" s="26"/>
      <c r="AB170" s="26"/>
      <c r="AC170" s="26"/>
      <c r="AD170" s="26"/>
      <c r="AE170" s="26"/>
      <c r="AR170" s="161" t="s">
        <v>207</v>
      </c>
      <c r="AT170" s="161" t="s">
        <v>146</v>
      </c>
      <c r="AU170" s="161" t="s">
        <v>83</v>
      </c>
      <c r="AY170" s="14" t="s">
        <v>144</v>
      </c>
      <c r="BE170" s="162">
        <f t="shared" si="12"/>
        <v>0</v>
      </c>
      <c r="BF170" s="162">
        <f t="shared" si="13"/>
        <v>0</v>
      </c>
      <c r="BG170" s="162">
        <f t="shared" si="14"/>
        <v>0</v>
      </c>
      <c r="BH170" s="162">
        <f t="shared" si="15"/>
        <v>0</v>
      </c>
      <c r="BI170" s="162">
        <f t="shared" si="16"/>
        <v>0</v>
      </c>
      <c r="BJ170" s="14" t="s">
        <v>83</v>
      </c>
      <c r="BK170" s="162">
        <f t="shared" si="17"/>
        <v>0</v>
      </c>
      <c r="BL170" s="14" t="s">
        <v>207</v>
      </c>
      <c r="BM170" s="161" t="s">
        <v>446</v>
      </c>
    </row>
    <row r="171" spans="1:65" s="2" customFormat="1" ht="24.2" customHeight="1">
      <c r="A171" s="26"/>
      <c r="B171" s="149"/>
      <c r="C171" s="163" t="s">
        <v>298</v>
      </c>
      <c r="D171" s="163" t="s">
        <v>194</v>
      </c>
      <c r="E171" s="164" t="s">
        <v>1783</v>
      </c>
      <c r="F171" s="165" t="s">
        <v>1784</v>
      </c>
      <c r="G171" s="166" t="s">
        <v>264</v>
      </c>
      <c r="H171" s="167">
        <v>1</v>
      </c>
      <c r="I171" s="168"/>
      <c r="J171" s="168"/>
      <c r="K171" s="169"/>
      <c r="L171" s="170"/>
      <c r="M171" s="171" t="s">
        <v>1</v>
      </c>
      <c r="N171" s="172" t="s">
        <v>37</v>
      </c>
      <c r="O171" s="159">
        <v>0</v>
      </c>
      <c r="P171" s="159">
        <f t="shared" si="9"/>
        <v>0</v>
      </c>
      <c r="Q171" s="159">
        <v>6.9999999999999999E-4</v>
      </c>
      <c r="R171" s="159">
        <f t="shared" si="10"/>
        <v>6.9999999999999999E-4</v>
      </c>
      <c r="S171" s="159">
        <v>0</v>
      </c>
      <c r="T171" s="160">
        <f t="shared" si="11"/>
        <v>0</v>
      </c>
      <c r="U171" s="26"/>
      <c r="V171" s="26"/>
      <c r="W171" s="26"/>
      <c r="X171" s="26"/>
      <c r="Y171" s="26"/>
      <c r="Z171" s="26"/>
      <c r="AA171" s="26"/>
      <c r="AB171" s="26"/>
      <c r="AC171" s="26"/>
      <c r="AD171" s="26"/>
      <c r="AE171" s="26"/>
      <c r="AR171" s="161" t="s">
        <v>274</v>
      </c>
      <c r="AT171" s="161" t="s">
        <v>194</v>
      </c>
      <c r="AU171" s="161" t="s">
        <v>83</v>
      </c>
      <c r="AY171" s="14" t="s">
        <v>144</v>
      </c>
      <c r="BE171" s="162">
        <f t="shared" si="12"/>
        <v>0</v>
      </c>
      <c r="BF171" s="162">
        <f t="shared" si="13"/>
        <v>0</v>
      </c>
      <c r="BG171" s="162">
        <f t="shared" si="14"/>
        <v>0</v>
      </c>
      <c r="BH171" s="162">
        <f t="shared" si="15"/>
        <v>0</v>
      </c>
      <c r="BI171" s="162">
        <f t="shared" si="16"/>
        <v>0</v>
      </c>
      <c r="BJ171" s="14" t="s">
        <v>83</v>
      </c>
      <c r="BK171" s="162">
        <f t="shared" si="17"/>
        <v>0</v>
      </c>
      <c r="BL171" s="14" t="s">
        <v>207</v>
      </c>
      <c r="BM171" s="161" t="s">
        <v>454</v>
      </c>
    </row>
    <row r="172" spans="1:65" s="2" customFormat="1" ht="24.2" customHeight="1">
      <c r="A172" s="26"/>
      <c r="B172" s="149"/>
      <c r="C172" s="163" t="s">
        <v>303</v>
      </c>
      <c r="D172" s="163" t="s">
        <v>194</v>
      </c>
      <c r="E172" s="164" t="s">
        <v>1785</v>
      </c>
      <c r="F172" s="165" t="s">
        <v>1786</v>
      </c>
      <c r="G172" s="166" t="s">
        <v>264</v>
      </c>
      <c r="H172" s="167">
        <v>1</v>
      </c>
      <c r="I172" s="168"/>
      <c r="J172" s="168"/>
      <c r="K172" s="169"/>
      <c r="L172" s="170"/>
      <c r="M172" s="171" t="s">
        <v>1</v>
      </c>
      <c r="N172" s="172" t="s">
        <v>37</v>
      </c>
      <c r="O172" s="159">
        <v>0</v>
      </c>
      <c r="P172" s="159">
        <f t="shared" si="9"/>
        <v>0</v>
      </c>
      <c r="Q172" s="159">
        <v>5.9999999999999995E-4</v>
      </c>
      <c r="R172" s="159">
        <f t="shared" si="10"/>
        <v>5.9999999999999995E-4</v>
      </c>
      <c r="S172" s="159">
        <v>0</v>
      </c>
      <c r="T172" s="160">
        <f t="shared" si="11"/>
        <v>0</v>
      </c>
      <c r="U172" s="26"/>
      <c r="V172" s="26"/>
      <c r="W172" s="26"/>
      <c r="X172" s="26"/>
      <c r="Y172" s="26"/>
      <c r="Z172" s="26"/>
      <c r="AA172" s="26"/>
      <c r="AB172" s="26"/>
      <c r="AC172" s="26"/>
      <c r="AD172" s="26"/>
      <c r="AE172" s="26"/>
      <c r="AR172" s="161" t="s">
        <v>274</v>
      </c>
      <c r="AT172" s="161" t="s">
        <v>194</v>
      </c>
      <c r="AU172" s="161" t="s">
        <v>83</v>
      </c>
      <c r="AY172" s="14" t="s">
        <v>144</v>
      </c>
      <c r="BE172" s="162">
        <f t="shared" si="12"/>
        <v>0</v>
      </c>
      <c r="BF172" s="162">
        <f t="shared" si="13"/>
        <v>0</v>
      </c>
      <c r="BG172" s="162">
        <f t="shared" si="14"/>
        <v>0</v>
      </c>
      <c r="BH172" s="162">
        <f t="shared" si="15"/>
        <v>0</v>
      </c>
      <c r="BI172" s="162">
        <f t="shared" si="16"/>
        <v>0</v>
      </c>
      <c r="BJ172" s="14" t="s">
        <v>83</v>
      </c>
      <c r="BK172" s="162">
        <f t="shared" si="17"/>
        <v>0</v>
      </c>
      <c r="BL172" s="14" t="s">
        <v>207</v>
      </c>
      <c r="BM172" s="161" t="s">
        <v>462</v>
      </c>
    </row>
    <row r="173" spans="1:65" s="2" customFormat="1" ht="16.5" customHeight="1">
      <c r="A173" s="26"/>
      <c r="B173" s="149"/>
      <c r="C173" s="163" t="s">
        <v>307</v>
      </c>
      <c r="D173" s="163" t="s">
        <v>194</v>
      </c>
      <c r="E173" s="164" t="s">
        <v>1787</v>
      </c>
      <c r="F173" s="165" t="s">
        <v>1788</v>
      </c>
      <c r="G173" s="166" t="s">
        <v>264</v>
      </c>
      <c r="H173" s="167">
        <v>1</v>
      </c>
      <c r="I173" s="168"/>
      <c r="J173" s="168"/>
      <c r="K173" s="169"/>
      <c r="L173" s="170"/>
      <c r="M173" s="171" t="s">
        <v>1</v>
      </c>
      <c r="N173" s="172" t="s">
        <v>37</v>
      </c>
      <c r="O173" s="159">
        <v>0</v>
      </c>
      <c r="P173" s="159">
        <f t="shared" si="9"/>
        <v>0</v>
      </c>
      <c r="Q173" s="159">
        <v>4.0000000000000002E-4</v>
      </c>
      <c r="R173" s="159">
        <f t="shared" si="10"/>
        <v>4.0000000000000002E-4</v>
      </c>
      <c r="S173" s="159">
        <v>0</v>
      </c>
      <c r="T173" s="160">
        <f t="shared" si="11"/>
        <v>0</v>
      </c>
      <c r="U173" s="26"/>
      <c r="V173" s="26"/>
      <c r="W173" s="26"/>
      <c r="X173" s="26"/>
      <c r="Y173" s="26"/>
      <c r="Z173" s="26"/>
      <c r="AA173" s="26"/>
      <c r="AB173" s="26"/>
      <c r="AC173" s="26"/>
      <c r="AD173" s="26"/>
      <c r="AE173" s="26"/>
      <c r="AR173" s="161" t="s">
        <v>274</v>
      </c>
      <c r="AT173" s="161" t="s">
        <v>194</v>
      </c>
      <c r="AU173" s="161" t="s">
        <v>83</v>
      </c>
      <c r="AY173" s="14" t="s">
        <v>144</v>
      </c>
      <c r="BE173" s="162">
        <f t="shared" si="12"/>
        <v>0</v>
      </c>
      <c r="BF173" s="162">
        <f t="shared" si="13"/>
        <v>0</v>
      </c>
      <c r="BG173" s="162">
        <f t="shared" si="14"/>
        <v>0</v>
      </c>
      <c r="BH173" s="162">
        <f t="shared" si="15"/>
        <v>0</v>
      </c>
      <c r="BI173" s="162">
        <f t="shared" si="16"/>
        <v>0</v>
      </c>
      <c r="BJ173" s="14" t="s">
        <v>83</v>
      </c>
      <c r="BK173" s="162">
        <f t="shared" si="17"/>
        <v>0</v>
      </c>
      <c r="BL173" s="14" t="s">
        <v>207</v>
      </c>
      <c r="BM173" s="161" t="s">
        <v>472</v>
      </c>
    </row>
    <row r="174" spans="1:65" s="2" customFormat="1" ht="21.75" customHeight="1">
      <c r="A174" s="26"/>
      <c r="B174" s="149"/>
      <c r="C174" s="163" t="s">
        <v>312</v>
      </c>
      <c r="D174" s="163" t="s">
        <v>194</v>
      </c>
      <c r="E174" s="164" t="s">
        <v>1789</v>
      </c>
      <c r="F174" s="165" t="s">
        <v>1790</v>
      </c>
      <c r="G174" s="166" t="s">
        <v>301</v>
      </c>
      <c r="H174" s="167">
        <v>20</v>
      </c>
      <c r="I174" s="168"/>
      <c r="J174" s="168"/>
      <c r="K174" s="169"/>
      <c r="L174" s="170"/>
      <c r="M174" s="171" t="s">
        <v>1</v>
      </c>
      <c r="N174" s="172" t="s">
        <v>37</v>
      </c>
      <c r="O174" s="159">
        <v>0</v>
      </c>
      <c r="P174" s="159">
        <f t="shared" si="9"/>
        <v>0</v>
      </c>
      <c r="Q174" s="159">
        <v>0</v>
      </c>
      <c r="R174" s="159">
        <f t="shared" si="10"/>
        <v>0</v>
      </c>
      <c r="S174" s="159">
        <v>0</v>
      </c>
      <c r="T174" s="160">
        <f t="shared" si="11"/>
        <v>0</v>
      </c>
      <c r="U174" s="26"/>
      <c r="V174" s="26"/>
      <c r="W174" s="26"/>
      <c r="X174" s="26"/>
      <c r="Y174" s="26"/>
      <c r="Z174" s="26"/>
      <c r="AA174" s="26"/>
      <c r="AB174" s="26"/>
      <c r="AC174" s="26"/>
      <c r="AD174" s="26"/>
      <c r="AE174" s="26"/>
      <c r="AR174" s="161" t="s">
        <v>274</v>
      </c>
      <c r="AT174" s="161" t="s">
        <v>194</v>
      </c>
      <c r="AU174" s="161" t="s">
        <v>83</v>
      </c>
      <c r="AY174" s="14" t="s">
        <v>144</v>
      </c>
      <c r="BE174" s="162">
        <f t="shared" si="12"/>
        <v>0</v>
      </c>
      <c r="BF174" s="162">
        <f t="shared" si="13"/>
        <v>0</v>
      </c>
      <c r="BG174" s="162">
        <f t="shared" si="14"/>
        <v>0</v>
      </c>
      <c r="BH174" s="162">
        <f t="shared" si="15"/>
        <v>0</v>
      </c>
      <c r="BI174" s="162">
        <f t="shared" si="16"/>
        <v>0</v>
      </c>
      <c r="BJ174" s="14" t="s">
        <v>83</v>
      </c>
      <c r="BK174" s="162">
        <f t="shared" si="17"/>
        <v>0</v>
      </c>
      <c r="BL174" s="14" t="s">
        <v>207</v>
      </c>
      <c r="BM174" s="161" t="s">
        <v>483</v>
      </c>
    </row>
    <row r="175" spans="1:65" s="2" customFormat="1" ht="24.2" customHeight="1">
      <c r="A175" s="26"/>
      <c r="B175" s="149"/>
      <c r="C175" s="150" t="s">
        <v>316</v>
      </c>
      <c r="D175" s="150" t="s">
        <v>146</v>
      </c>
      <c r="E175" s="151" t="s">
        <v>1791</v>
      </c>
      <c r="F175" s="152" t="s">
        <v>1792</v>
      </c>
      <c r="G175" s="153" t="s">
        <v>489</v>
      </c>
      <c r="H175" s="154"/>
      <c r="I175" s="155">
        <v>0.9</v>
      </c>
      <c r="J175" s="155"/>
      <c r="K175" s="156"/>
      <c r="L175" s="27"/>
      <c r="M175" s="157" t="s">
        <v>1</v>
      </c>
      <c r="N175" s="158" t="s">
        <v>37</v>
      </c>
      <c r="O175" s="159">
        <v>0</v>
      </c>
      <c r="P175" s="159">
        <f t="shared" si="9"/>
        <v>0</v>
      </c>
      <c r="Q175" s="159">
        <v>0</v>
      </c>
      <c r="R175" s="159">
        <f t="shared" si="10"/>
        <v>0</v>
      </c>
      <c r="S175" s="159">
        <v>0</v>
      </c>
      <c r="T175" s="160">
        <f t="shared" si="11"/>
        <v>0</v>
      </c>
      <c r="U175" s="26"/>
      <c r="V175" s="26"/>
      <c r="W175" s="26"/>
      <c r="X175" s="26"/>
      <c r="Y175" s="26"/>
      <c r="Z175" s="26"/>
      <c r="AA175" s="26"/>
      <c r="AB175" s="26"/>
      <c r="AC175" s="26"/>
      <c r="AD175" s="26"/>
      <c r="AE175" s="26"/>
      <c r="AR175" s="161" t="s">
        <v>207</v>
      </c>
      <c r="AT175" s="161" t="s">
        <v>146</v>
      </c>
      <c r="AU175" s="161" t="s">
        <v>83</v>
      </c>
      <c r="AY175" s="14" t="s">
        <v>144</v>
      </c>
      <c r="BE175" s="162">
        <f t="shared" si="12"/>
        <v>0</v>
      </c>
      <c r="BF175" s="162">
        <f t="shared" si="13"/>
        <v>0</v>
      </c>
      <c r="BG175" s="162">
        <f t="shared" si="14"/>
        <v>0</v>
      </c>
      <c r="BH175" s="162">
        <f t="shared" si="15"/>
        <v>0</v>
      </c>
      <c r="BI175" s="162">
        <f t="shared" si="16"/>
        <v>0</v>
      </c>
      <c r="BJ175" s="14" t="s">
        <v>83</v>
      </c>
      <c r="BK175" s="162">
        <f t="shared" si="17"/>
        <v>0</v>
      </c>
      <c r="BL175" s="14" t="s">
        <v>207</v>
      </c>
      <c r="BM175" s="161" t="s">
        <v>493</v>
      </c>
    </row>
    <row r="176" spans="1:65" s="12" customFormat="1" ht="22.7" customHeight="1">
      <c r="B176" s="137"/>
      <c r="D176" s="138" t="s">
        <v>70</v>
      </c>
      <c r="E176" s="147" t="s">
        <v>1793</v>
      </c>
      <c r="F176" s="147" t="s">
        <v>1794</v>
      </c>
      <c r="J176" s="148"/>
      <c r="L176" s="137"/>
      <c r="M176" s="141"/>
      <c r="N176" s="142"/>
      <c r="O176" s="142"/>
      <c r="P176" s="143">
        <f>SUM(P177:P187)</f>
        <v>0</v>
      </c>
      <c r="Q176" s="142"/>
      <c r="R176" s="143">
        <f>SUM(R177:R187)</f>
        <v>0.18440999999999996</v>
      </c>
      <c r="S176" s="142"/>
      <c r="T176" s="144">
        <f>SUM(T177:T187)</f>
        <v>0</v>
      </c>
      <c r="AR176" s="138" t="s">
        <v>83</v>
      </c>
      <c r="AT176" s="145" t="s">
        <v>70</v>
      </c>
      <c r="AU176" s="145" t="s">
        <v>78</v>
      </c>
      <c r="AY176" s="138" t="s">
        <v>144</v>
      </c>
      <c r="BK176" s="146">
        <f>SUM(BK177:BK187)</f>
        <v>0</v>
      </c>
    </row>
    <row r="177" spans="1:65" s="2" customFormat="1" ht="24.2" customHeight="1">
      <c r="A177" s="26"/>
      <c r="B177" s="149"/>
      <c r="C177" s="150" t="s">
        <v>320</v>
      </c>
      <c r="D177" s="150" t="s">
        <v>146</v>
      </c>
      <c r="E177" s="151" t="s">
        <v>1795</v>
      </c>
      <c r="F177" s="152" t="s">
        <v>1796</v>
      </c>
      <c r="G177" s="153" t="s">
        <v>163</v>
      </c>
      <c r="H177" s="154">
        <v>16</v>
      </c>
      <c r="I177" s="155"/>
      <c r="J177" s="155"/>
      <c r="K177" s="156"/>
      <c r="L177" s="27"/>
      <c r="M177" s="157" t="s">
        <v>1</v>
      </c>
      <c r="N177" s="158" t="s">
        <v>37</v>
      </c>
      <c r="O177" s="159">
        <v>0</v>
      </c>
      <c r="P177" s="159">
        <f t="shared" ref="P177:P187" si="18">O177*H177</f>
        <v>0</v>
      </c>
      <c r="Q177" s="159">
        <v>0</v>
      </c>
      <c r="R177" s="159">
        <f t="shared" ref="R177:R187" si="19">Q177*H177</f>
        <v>0</v>
      </c>
      <c r="S177" s="159">
        <v>0</v>
      </c>
      <c r="T177" s="160">
        <f t="shared" ref="T177:T187" si="20">S177*H177</f>
        <v>0</v>
      </c>
      <c r="U177" s="26"/>
      <c r="V177" s="26"/>
      <c r="W177" s="26"/>
      <c r="X177" s="26"/>
      <c r="Y177" s="26"/>
      <c r="Z177" s="26"/>
      <c r="AA177" s="26"/>
      <c r="AB177" s="26"/>
      <c r="AC177" s="26"/>
      <c r="AD177" s="26"/>
      <c r="AE177" s="26"/>
      <c r="AR177" s="161" t="s">
        <v>207</v>
      </c>
      <c r="AT177" s="161" t="s">
        <v>146</v>
      </c>
      <c r="AU177" s="161" t="s">
        <v>83</v>
      </c>
      <c r="AY177" s="14" t="s">
        <v>144</v>
      </c>
      <c r="BE177" s="162">
        <f t="shared" ref="BE177:BE187" si="21">IF(N177="základná",J177,0)</f>
        <v>0</v>
      </c>
      <c r="BF177" s="162">
        <f t="shared" ref="BF177:BF187" si="22">IF(N177="znížená",J177,0)</f>
        <v>0</v>
      </c>
      <c r="BG177" s="162">
        <f t="shared" ref="BG177:BG187" si="23">IF(N177="zákl. prenesená",J177,0)</f>
        <v>0</v>
      </c>
      <c r="BH177" s="162">
        <f t="shared" ref="BH177:BH187" si="24">IF(N177="zníž. prenesená",J177,0)</f>
        <v>0</v>
      </c>
      <c r="BI177" s="162">
        <f t="shared" ref="BI177:BI187" si="25">IF(N177="nulová",J177,0)</f>
        <v>0</v>
      </c>
      <c r="BJ177" s="14" t="s">
        <v>83</v>
      </c>
      <c r="BK177" s="162">
        <f t="shared" ref="BK177:BK187" si="26">ROUND(I177*H177,2)</f>
        <v>0</v>
      </c>
      <c r="BL177" s="14" t="s">
        <v>207</v>
      </c>
      <c r="BM177" s="161" t="s">
        <v>501</v>
      </c>
    </row>
    <row r="178" spans="1:65" s="2" customFormat="1" ht="24.2" customHeight="1">
      <c r="A178" s="26"/>
      <c r="B178" s="149"/>
      <c r="C178" s="163" t="s">
        <v>325</v>
      </c>
      <c r="D178" s="163" t="s">
        <v>194</v>
      </c>
      <c r="E178" s="164" t="s">
        <v>1797</v>
      </c>
      <c r="F178" s="165" t="s">
        <v>1798</v>
      </c>
      <c r="G178" s="166" t="s">
        <v>163</v>
      </c>
      <c r="H178" s="167">
        <v>16</v>
      </c>
      <c r="I178" s="168"/>
      <c r="J178" s="168"/>
      <c r="K178" s="169"/>
      <c r="L178" s="170"/>
      <c r="M178" s="171" t="s">
        <v>1</v>
      </c>
      <c r="N178" s="172" t="s">
        <v>37</v>
      </c>
      <c r="O178" s="159">
        <v>0</v>
      </c>
      <c r="P178" s="159">
        <f t="shared" si="18"/>
        <v>0</v>
      </c>
      <c r="Q178" s="159">
        <v>8.3000000000000001E-3</v>
      </c>
      <c r="R178" s="159">
        <f t="shared" si="19"/>
        <v>0.1328</v>
      </c>
      <c r="S178" s="159">
        <v>0</v>
      </c>
      <c r="T178" s="160">
        <f t="shared" si="20"/>
        <v>0</v>
      </c>
      <c r="U178" s="26"/>
      <c r="V178" s="26"/>
      <c r="W178" s="26"/>
      <c r="X178" s="26"/>
      <c r="Y178" s="26"/>
      <c r="Z178" s="26"/>
      <c r="AA178" s="26"/>
      <c r="AB178" s="26"/>
      <c r="AC178" s="26"/>
      <c r="AD178" s="26"/>
      <c r="AE178" s="26"/>
      <c r="AR178" s="161" t="s">
        <v>274</v>
      </c>
      <c r="AT178" s="161" t="s">
        <v>194</v>
      </c>
      <c r="AU178" s="161" t="s">
        <v>83</v>
      </c>
      <c r="AY178" s="14" t="s">
        <v>144</v>
      </c>
      <c r="BE178" s="162">
        <f t="shared" si="21"/>
        <v>0</v>
      </c>
      <c r="BF178" s="162">
        <f t="shared" si="22"/>
        <v>0</v>
      </c>
      <c r="BG178" s="162">
        <f t="shared" si="23"/>
        <v>0</v>
      </c>
      <c r="BH178" s="162">
        <f t="shared" si="24"/>
        <v>0</v>
      </c>
      <c r="BI178" s="162">
        <f t="shared" si="25"/>
        <v>0</v>
      </c>
      <c r="BJ178" s="14" t="s">
        <v>83</v>
      </c>
      <c r="BK178" s="162">
        <f t="shared" si="26"/>
        <v>0</v>
      </c>
      <c r="BL178" s="14" t="s">
        <v>207</v>
      </c>
      <c r="BM178" s="161" t="s">
        <v>511</v>
      </c>
    </row>
    <row r="179" spans="1:65" s="2" customFormat="1" ht="24.2" customHeight="1">
      <c r="A179" s="26"/>
      <c r="B179" s="149"/>
      <c r="C179" s="150" t="s">
        <v>330</v>
      </c>
      <c r="D179" s="150" t="s">
        <v>146</v>
      </c>
      <c r="E179" s="151" t="s">
        <v>1799</v>
      </c>
      <c r="F179" s="152" t="s">
        <v>1800</v>
      </c>
      <c r="G179" s="153" t="s">
        <v>163</v>
      </c>
      <c r="H179" s="154">
        <v>3.27</v>
      </c>
      <c r="I179" s="155"/>
      <c r="J179" s="155"/>
      <c r="K179" s="156"/>
      <c r="L179" s="27"/>
      <c r="M179" s="157" t="s">
        <v>1</v>
      </c>
      <c r="N179" s="158" t="s">
        <v>37</v>
      </c>
      <c r="O179" s="159">
        <v>0</v>
      </c>
      <c r="P179" s="159">
        <f t="shared" si="18"/>
        <v>0</v>
      </c>
      <c r="Q179" s="159">
        <v>0</v>
      </c>
      <c r="R179" s="159">
        <f t="shared" si="19"/>
        <v>0</v>
      </c>
      <c r="S179" s="159">
        <v>0</v>
      </c>
      <c r="T179" s="160">
        <f t="shared" si="20"/>
        <v>0</v>
      </c>
      <c r="U179" s="26"/>
      <c r="V179" s="26"/>
      <c r="W179" s="26"/>
      <c r="X179" s="26"/>
      <c r="Y179" s="26"/>
      <c r="Z179" s="26"/>
      <c r="AA179" s="26"/>
      <c r="AB179" s="26"/>
      <c r="AC179" s="26"/>
      <c r="AD179" s="26"/>
      <c r="AE179" s="26"/>
      <c r="AR179" s="161" t="s">
        <v>207</v>
      </c>
      <c r="AT179" s="161" t="s">
        <v>146</v>
      </c>
      <c r="AU179" s="161" t="s">
        <v>83</v>
      </c>
      <c r="AY179" s="14" t="s">
        <v>144</v>
      </c>
      <c r="BE179" s="162">
        <f t="shared" si="21"/>
        <v>0</v>
      </c>
      <c r="BF179" s="162">
        <f t="shared" si="22"/>
        <v>0</v>
      </c>
      <c r="BG179" s="162">
        <f t="shared" si="23"/>
        <v>0</v>
      </c>
      <c r="BH179" s="162">
        <f t="shared" si="24"/>
        <v>0</v>
      </c>
      <c r="BI179" s="162">
        <f t="shared" si="25"/>
        <v>0</v>
      </c>
      <c r="BJ179" s="14" t="s">
        <v>83</v>
      </c>
      <c r="BK179" s="162">
        <f t="shared" si="26"/>
        <v>0</v>
      </c>
      <c r="BL179" s="14" t="s">
        <v>207</v>
      </c>
      <c r="BM179" s="161" t="s">
        <v>521</v>
      </c>
    </row>
    <row r="180" spans="1:65" s="2" customFormat="1" ht="16.5" customHeight="1">
      <c r="A180" s="26"/>
      <c r="B180" s="149"/>
      <c r="C180" s="163" t="s">
        <v>334</v>
      </c>
      <c r="D180" s="163" t="s">
        <v>194</v>
      </c>
      <c r="E180" s="164" t="s">
        <v>1801</v>
      </c>
      <c r="F180" s="165" t="s">
        <v>1802</v>
      </c>
      <c r="G180" s="166" t="s">
        <v>163</v>
      </c>
      <c r="H180" s="167">
        <v>3.27</v>
      </c>
      <c r="I180" s="168"/>
      <c r="J180" s="168"/>
      <c r="K180" s="169"/>
      <c r="L180" s="170"/>
      <c r="M180" s="171" t="s">
        <v>1</v>
      </c>
      <c r="N180" s="172" t="s">
        <v>37</v>
      </c>
      <c r="O180" s="159">
        <v>0</v>
      </c>
      <c r="P180" s="159">
        <f t="shared" si="18"/>
        <v>0</v>
      </c>
      <c r="Q180" s="159">
        <v>8.7003058103975496E-3</v>
      </c>
      <c r="R180" s="159">
        <f t="shared" si="19"/>
        <v>2.8449999999999986E-2</v>
      </c>
      <c r="S180" s="159">
        <v>0</v>
      </c>
      <c r="T180" s="160">
        <f t="shared" si="20"/>
        <v>0</v>
      </c>
      <c r="U180" s="26"/>
      <c r="V180" s="26"/>
      <c r="W180" s="26"/>
      <c r="X180" s="26"/>
      <c r="Y180" s="26"/>
      <c r="Z180" s="26"/>
      <c r="AA180" s="26"/>
      <c r="AB180" s="26"/>
      <c r="AC180" s="26"/>
      <c r="AD180" s="26"/>
      <c r="AE180" s="26"/>
      <c r="AR180" s="161" t="s">
        <v>274</v>
      </c>
      <c r="AT180" s="161" t="s">
        <v>194</v>
      </c>
      <c r="AU180" s="161" t="s">
        <v>83</v>
      </c>
      <c r="AY180" s="14" t="s">
        <v>144</v>
      </c>
      <c r="BE180" s="162">
        <f t="shared" si="21"/>
        <v>0</v>
      </c>
      <c r="BF180" s="162">
        <f t="shared" si="22"/>
        <v>0</v>
      </c>
      <c r="BG180" s="162">
        <f t="shared" si="23"/>
        <v>0</v>
      </c>
      <c r="BH180" s="162">
        <f t="shared" si="24"/>
        <v>0</v>
      </c>
      <c r="BI180" s="162">
        <f t="shared" si="25"/>
        <v>0</v>
      </c>
      <c r="BJ180" s="14" t="s">
        <v>83</v>
      </c>
      <c r="BK180" s="162">
        <f t="shared" si="26"/>
        <v>0</v>
      </c>
      <c r="BL180" s="14" t="s">
        <v>207</v>
      </c>
      <c r="BM180" s="161" t="s">
        <v>528</v>
      </c>
    </row>
    <row r="181" spans="1:65" s="2" customFormat="1" ht="24.2" customHeight="1">
      <c r="A181" s="26"/>
      <c r="B181" s="149"/>
      <c r="C181" s="150" t="s">
        <v>338</v>
      </c>
      <c r="D181" s="150" t="s">
        <v>146</v>
      </c>
      <c r="E181" s="151" t="s">
        <v>1803</v>
      </c>
      <c r="F181" s="152" t="s">
        <v>1804</v>
      </c>
      <c r="G181" s="153" t="s">
        <v>163</v>
      </c>
      <c r="H181" s="154">
        <v>1.65</v>
      </c>
      <c r="I181" s="155"/>
      <c r="J181" s="155"/>
      <c r="K181" s="156"/>
      <c r="L181" s="27"/>
      <c r="M181" s="157" t="s">
        <v>1</v>
      </c>
      <c r="N181" s="158" t="s">
        <v>37</v>
      </c>
      <c r="O181" s="159">
        <v>0</v>
      </c>
      <c r="P181" s="159">
        <f t="shared" si="18"/>
        <v>0</v>
      </c>
      <c r="Q181" s="159">
        <v>0</v>
      </c>
      <c r="R181" s="159">
        <f t="shared" si="19"/>
        <v>0</v>
      </c>
      <c r="S181" s="159">
        <v>0</v>
      </c>
      <c r="T181" s="160">
        <f t="shared" si="20"/>
        <v>0</v>
      </c>
      <c r="U181" s="26"/>
      <c r="V181" s="26"/>
      <c r="W181" s="26"/>
      <c r="X181" s="26"/>
      <c r="Y181" s="26"/>
      <c r="Z181" s="26"/>
      <c r="AA181" s="26"/>
      <c r="AB181" s="26"/>
      <c r="AC181" s="26"/>
      <c r="AD181" s="26"/>
      <c r="AE181" s="26"/>
      <c r="AR181" s="161" t="s">
        <v>207</v>
      </c>
      <c r="AT181" s="161" t="s">
        <v>146</v>
      </c>
      <c r="AU181" s="161" t="s">
        <v>83</v>
      </c>
      <c r="AY181" s="14" t="s">
        <v>144</v>
      </c>
      <c r="BE181" s="162">
        <f t="shared" si="21"/>
        <v>0</v>
      </c>
      <c r="BF181" s="162">
        <f t="shared" si="22"/>
        <v>0</v>
      </c>
      <c r="BG181" s="162">
        <f t="shared" si="23"/>
        <v>0</v>
      </c>
      <c r="BH181" s="162">
        <f t="shared" si="24"/>
        <v>0</v>
      </c>
      <c r="BI181" s="162">
        <f t="shared" si="25"/>
        <v>0</v>
      </c>
      <c r="BJ181" s="14" t="s">
        <v>83</v>
      </c>
      <c r="BK181" s="162">
        <f t="shared" si="26"/>
        <v>0</v>
      </c>
      <c r="BL181" s="14" t="s">
        <v>207</v>
      </c>
      <c r="BM181" s="161" t="s">
        <v>538</v>
      </c>
    </row>
    <row r="182" spans="1:65" s="2" customFormat="1" ht="16.5" customHeight="1">
      <c r="A182" s="26"/>
      <c r="B182" s="149"/>
      <c r="C182" s="163" t="s">
        <v>342</v>
      </c>
      <c r="D182" s="163" t="s">
        <v>194</v>
      </c>
      <c r="E182" s="164" t="s">
        <v>1805</v>
      </c>
      <c r="F182" s="165" t="s">
        <v>1806</v>
      </c>
      <c r="G182" s="166" t="s">
        <v>163</v>
      </c>
      <c r="H182" s="167">
        <v>1.65</v>
      </c>
      <c r="I182" s="168"/>
      <c r="J182" s="168"/>
      <c r="K182" s="169"/>
      <c r="L182" s="170"/>
      <c r="M182" s="171" t="s">
        <v>1</v>
      </c>
      <c r="N182" s="172" t="s">
        <v>37</v>
      </c>
      <c r="O182" s="159">
        <v>0</v>
      </c>
      <c r="P182" s="159">
        <f t="shared" si="18"/>
        <v>0</v>
      </c>
      <c r="Q182" s="159">
        <v>8.7030303030302993E-3</v>
      </c>
      <c r="R182" s="159">
        <f t="shared" si="19"/>
        <v>1.4359999999999993E-2</v>
      </c>
      <c r="S182" s="159">
        <v>0</v>
      </c>
      <c r="T182" s="160">
        <f t="shared" si="20"/>
        <v>0</v>
      </c>
      <c r="U182" s="26"/>
      <c r="V182" s="26"/>
      <c r="W182" s="26"/>
      <c r="X182" s="26"/>
      <c r="Y182" s="26"/>
      <c r="Z182" s="26"/>
      <c r="AA182" s="26"/>
      <c r="AB182" s="26"/>
      <c r="AC182" s="26"/>
      <c r="AD182" s="26"/>
      <c r="AE182" s="26"/>
      <c r="AR182" s="161" t="s">
        <v>274</v>
      </c>
      <c r="AT182" s="161" t="s">
        <v>194</v>
      </c>
      <c r="AU182" s="161" t="s">
        <v>83</v>
      </c>
      <c r="AY182" s="14" t="s">
        <v>144</v>
      </c>
      <c r="BE182" s="162">
        <f t="shared" si="21"/>
        <v>0</v>
      </c>
      <c r="BF182" s="162">
        <f t="shared" si="22"/>
        <v>0</v>
      </c>
      <c r="BG182" s="162">
        <f t="shared" si="23"/>
        <v>0</v>
      </c>
      <c r="BH182" s="162">
        <f t="shared" si="24"/>
        <v>0</v>
      </c>
      <c r="BI182" s="162">
        <f t="shared" si="25"/>
        <v>0</v>
      </c>
      <c r="BJ182" s="14" t="s">
        <v>83</v>
      </c>
      <c r="BK182" s="162">
        <f t="shared" si="26"/>
        <v>0</v>
      </c>
      <c r="BL182" s="14" t="s">
        <v>207</v>
      </c>
      <c r="BM182" s="161" t="s">
        <v>546</v>
      </c>
    </row>
    <row r="183" spans="1:65" s="2" customFormat="1" ht="21.75" customHeight="1">
      <c r="A183" s="26"/>
      <c r="B183" s="149"/>
      <c r="C183" s="150" t="s">
        <v>346</v>
      </c>
      <c r="D183" s="150" t="s">
        <v>146</v>
      </c>
      <c r="E183" s="151" t="s">
        <v>1807</v>
      </c>
      <c r="F183" s="152" t="s">
        <v>1808</v>
      </c>
      <c r="G183" s="153" t="s">
        <v>264</v>
      </c>
      <c r="H183" s="154">
        <v>1</v>
      </c>
      <c r="I183" s="155"/>
      <c r="J183" s="155"/>
      <c r="K183" s="156"/>
      <c r="L183" s="27"/>
      <c r="M183" s="157" t="s">
        <v>1</v>
      </c>
      <c r="N183" s="158" t="s">
        <v>37</v>
      </c>
      <c r="O183" s="159">
        <v>0</v>
      </c>
      <c r="P183" s="159">
        <f t="shared" si="18"/>
        <v>0</v>
      </c>
      <c r="Q183" s="159">
        <v>0</v>
      </c>
      <c r="R183" s="159">
        <f t="shared" si="19"/>
        <v>0</v>
      </c>
      <c r="S183" s="159">
        <v>0</v>
      </c>
      <c r="T183" s="160">
        <f t="shared" si="20"/>
        <v>0</v>
      </c>
      <c r="U183" s="26"/>
      <c r="V183" s="26"/>
      <c r="W183" s="26"/>
      <c r="X183" s="26"/>
      <c r="Y183" s="26"/>
      <c r="Z183" s="26"/>
      <c r="AA183" s="26"/>
      <c r="AB183" s="26"/>
      <c r="AC183" s="26"/>
      <c r="AD183" s="26"/>
      <c r="AE183" s="26"/>
      <c r="AR183" s="161" t="s">
        <v>207</v>
      </c>
      <c r="AT183" s="161" t="s">
        <v>146</v>
      </c>
      <c r="AU183" s="161" t="s">
        <v>83</v>
      </c>
      <c r="AY183" s="14" t="s">
        <v>144</v>
      </c>
      <c r="BE183" s="162">
        <f t="shared" si="21"/>
        <v>0</v>
      </c>
      <c r="BF183" s="162">
        <f t="shared" si="22"/>
        <v>0</v>
      </c>
      <c r="BG183" s="162">
        <f t="shared" si="23"/>
        <v>0</v>
      </c>
      <c r="BH183" s="162">
        <f t="shared" si="24"/>
        <v>0</v>
      </c>
      <c r="BI183" s="162">
        <f t="shared" si="25"/>
        <v>0</v>
      </c>
      <c r="BJ183" s="14" t="s">
        <v>83</v>
      </c>
      <c r="BK183" s="162">
        <f t="shared" si="26"/>
        <v>0</v>
      </c>
      <c r="BL183" s="14" t="s">
        <v>207</v>
      </c>
      <c r="BM183" s="161" t="s">
        <v>554</v>
      </c>
    </row>
    <row r="184" spans="1:65" s="2" customFormat="1" ht="24.2" customHeight="1">
      <c r="A184" s="26"/>
      <c r="B184" s="149"/>
      <c r="C184" s="163" t="s">
        <v>350</v>
      </c>
      <c r="D184" s="163" t="s">
        <v>194</v>
      </c>
      <c r="E184" s="164" t="s">
        <v>1809</v>
      </c>
      <c r="F184" s="165" t="s">
        <v>1810</v>
      </c>
      <c r="G184" s="166" t="s">
        <v>264</v>
      </c>
      <c r="H184" s="167">
        <v>1</v>
      </c>
      <c r="I184" s="168"/>
      <c r="J184" s="168"/>
      <c r="K184" s="169"/>
      <c r="L184" s="170"/>
      <c r="M184" s="171" t="s">
        <v>1</v>
      </c>
      <c r="N184" s="172" t="s">
        <v>37</v>
      </c>
      <c r="O184" s="159">
        <v>0</v>
      </c>
      <c r="P184" s="159">
        <f t="shared" si="18"/>
        <v>0</v>
      </c>
      <c r="Q184" s="159">
        <v>1.4E-3</v>
      </c>
      <c r="R184" s="159">
        <f t="shared" si="19"/>
        <v>1.4E-3</v>
      </c>
      <c r="S184" s="159">
        <v>0</v>
      </c>
      <c r="T184" s="160">
        <f t="shared" si="20"/>
        <v>0</v>
      </c>
      <c r="U184" s="26"/>
      <c r="V184" s="26"/>
      <c r="W184" s="26"/>
      <c r="X184" s="26"/>
      <c r="Y184" s="26"/>
      <c r="Z184" s="26"/>
      <c r="AA184" s="26"/>
      <c r="AB184" s="26"/>
      <c r="AC184" s="26"/>
      <c r="AD184" s="26"/>
      <c r="AE184" s="26"/>
      <c r="AR184" s="161" t="s">
        <v>274</v>
      </c>
      <c r="AT184" s="161" t="s">
        <v>194</v>
      </c>
      <c r="AU184" s="161" t="s">
        <v>83</v>
      </c>
      <c r="AY184" s="14" t="s">
        <v>144</v>
      </c>
      <c r="BE184" s="162">
        <f t="shared" si="21"/>
        <v>0</v>
      </c>
      <c r="BF184" s="162">
        <f t="shared" si="22"/>
        <v>0</v>
      </c>
      <c r="BG184" s="162">
        <f t="shared" si="23"/>
        <v>0</v>
      </c>
      <c r="BH184" s="162">
        <f t="shared" si="24"/>
        <v>0</v>
      </c>
      <c r="BI184" s="162">
        <f t="shared" si="25"/>
        <v>0</v>
      </c>
      <c r="BJ184" s="14" t="s">
        <v>83</v>
      </c>
      <c r="BK184" s="162">
        <f t="shared" si="26"/>
        <v>0</v>
      </c>
      <c r="BL184" s="14" t="s">
        <v>207</v>
      </c>
      <c r="BM184" s="161" t="s">
        <v>563</v>
      </c>
    </row>
    <row r="185" spans="1:65" s="2" customFormat="1" ht="21.75" customHeight="1">
      <c r="A185" s="26"/>
      <c r="B185" s="149"/>
      <c r="C185" s="150" t="s">
        <v>354</v>
      </c>
      <c r="D185" s="150" t="s">
        <v>146</v>
      </c>
      <c r="E185" s="151" t="s">
        <v>1811</v>
      </c>
      <c r="F185" s="152" t="s">
        <v>1812</v>
      </c>
      <c r="G185" s="153" t="s">
        <v>264</v>
      </c>
      <c r="H185" s="154">
        <v>1</v>
      </c>
      <c r="I185" s="155"/>
      <c r="J185" s="155"/>
      <c r="K185" s="156"/>
      <c r="L185" s="27"/>
      <c r="M185" s="157" t="s">
        <v>1</v>
      </c>
      <c r="N185" s="158" t="s">
        <v>37</v>
      </c>
      <c r="O185" s="159">
        <v>0</v>
      </c>
      <c r="P185" s="159">
        <f t="shared" si="18"/>
        <v>0</v>
      </c>
      <c r="Q185" s="159">
        <v>0</v>
      </c>
      <c r="R185" s="159">
        <f t="shared" si="19"/>
        <v>0</v>
      </c>
      <c r="S185" s="159">
        <v>0</v>
      </c>
      <c r="T185" s="160">
        <f t="shared" si="20"/>
        <v>0</v>
      </c>
      <c r="U185" s="26"/>
      <c r="V185" s="26"/>
      <c r="W185" s="26"/>
      <c r="X185" s="26"/>
      <c r="Y185" s="26"/>
      <c r="Z185" s="26"/>
      <c r="AA185" s="26"/>
      <c r="AB185" s="26"/>
      <c r="AC185" s="26"/>
      <c r="AD185" s="26"/>
      <c r="AE185" s="26"/>
      <c r="AR185" s="161" t="s">
        <v>207</v>
      </c>
      <c r="AT185" s="161" t="s">
        <v>146</v>
      </c>
      <c r="AU185" s="161" t="s">
        <v>83</v>
      </c>
      <c r="AY185" s="14" t="s">
        <v>144</v>
      </c>
      <c r="BE185" s="162">
        <f t="shared" si="21"/>
        <v>0</v>
      </c>
      <c r="BF185" s="162">
        <f t="shared" si="22"/>
        <v>0</v>
      </c>
      <c r="BG185" s="162">
        <f t="shared" si="23"/>
        <v>0</v>
      </c>
      <c r="BH185" s="162">
        <f t="shared" si="24"/>
        <v>0</v>
      </c>
      <c r="BI185" s="162">
        <f t="shared" si="25"/>
        <v>0</v>
      </c>
      <c r="BJ185" s="14" t="s">
        <v>83</v>
      </c>
      <c r="BK185" s="162">
        <f t="shared" si="26"/>
        <v>0</v>
      </c>
      <c r="BL185" s="14" t="s">
        <v>207</v>
      </c>
      <c r="BM185" s="161" t="s">
        <v>571</v>
      </c>
    </row>
    <row r="186" spans="1:65" s="2" customFormat="1" ht="24.2" customHeight="1">
      <c r="A186" s="26"/>
      <c r="B186" s="149"/>
      <c r="C186" s="163" t="s">
        <v>358</v>
      </c>
      <c r="D186" s="163" t="s">
        <v>194</v>
      </c>
      <c r="E186" s="164" t="s">
        <v>1813</v>
      </c>
      <c r="F186" s="165" t="s">
        <v>1814</v>
      </c>
      <c r="G186" s="166" t="s">
        <v>264</v>
      </c>
      <c r="H186" s="167">
        <v>1</v>
      </c>
      <c r="I186" s="168"/>
      <c r="J186" s="168"/>
      <c r="K186" s="169"/>
      <c r="L186" s="170"/>
      <c r="M186" s="171" t="s">
        <v>1</v>
      </c>
      <c r="N186" s="172" t="s">
        <v>37</v>
      </c>
      <c r="O186" s="159">
        <v>0</v>
      </c>
      <c r="P186" s="159">
        <f t="shared" si="18"/>
        <v>0</v>
      </c>
      <c r="Q186" s="159">
        <v>7.4000000000000003E-3</v>
      </c>
      <c r="R186" s="159">
        <f t="shared" si="19"/>
        <v>7.4000000000000003E-3</v>
      </c>
      <c r="S186" s="159">
        <v>0</v>
      </c>
      <c r="T186" s="160">
        <f t="shared" si="20"/>
        <v>0</v>
      </c>
      <c r="U186" s="26"/>
      <c r="V186" s="26"/>
      <c r="W186" s="26"/>
      <c r="X186" s="26"/>
      <c r="Y186" s="26"/>
      <c r="Z186" s="26"/>
      <c r="AA186" s="26"/>
      <c r="AB186" s="26"/>
      <c r="AC186" s="26"/>
      <c r="AD186" s="26"/>
      <c r="AE186" s="26"/>
      <c r="AR186" s="161" t="s">
        <v>274</v>
      </c>
      <c r="AT186" s="161" t="s">
        <v>194</v>
      </c>
      <c r="AU186" s="161" t="s">
        <v>83</v>
      </c>
      <c r="AY186" s="14" t="s">
        <v>144</v>
      </c>
      <c r="BE186" s="162">
        <f t="shared" si="21"/>
        <v>0</v>
      </c>
      <c r="BF186" s="162">
        <f t="shared" si="22"/>
        <v>0</v>
      </c>
      <c r="BG186" s="162">
        <f t="shared" si="23"/>
        <v>0</v>
      </c>
      <c r="BH186" s="162">
        <f t="shared" si="24"/>
        <v>0</v>
      </c>
      <c r="BI186" s="162">
        <f t="shared" si="25"/>
        <v>0</v>
      </c>
      <c r="BJ186" s="14" t="s">
        <v>83</v>
      </c>
      <c r="BK186" s="162">
        <f t="shared" si="26"/>
        <v>0</v>
      </c>
      <c r="BL186" s="14" t="s">
        <v>207</v>
      </c>
      <c r="BM186" s="161" t="s">
        <v>579</v>
      </c>
    </row>
    <row r="187" spans="1:65" s="2" customFormat="1" ht="24.2" customHeight="1">
      <c r="A187" s="26"/>
      <c r="B187" s="149"/>
      <c r="C187" s="150" t="s">
        <v>362</v>
      </c>
      <c r="D187" s="150" t="s">
        <v>146</v>
      </c>
      <c r="E187" s="151" t="s">
        <v>1815</v>
      </c>
      <c r="F187" s="152" t="s">
        <v>1816</v>
      </c>
      <c r="G187" s="153" t="s">
        <v>489</v>
      </c>
      <c r="H187" s="154"/>
      <c r="I187" s="155">
        <v>1.7</v>
      </c>
      <c r="J187" s="155"/>
      <c r="K187" s="156"/>
      <c r="L187" s="27"/>
      <c r="M187" s="157" t="s">
        <v>1</v>
      </c>
      <c r="N187" s="158" t="s">
        <v>37</v>
      </c>
      <c r="O187" s="159">
        <v>0</v>
      </c>
      <c r="P187" s="159">
        <f t="shared" si="18"/>
        <v>0</v>
      </c>
      <c r="Q187" s="159">
        <v>0</v>
      </c>
      <c r="R187" s="159">
        <f t="shared" si="19"/>
        <v>0</v>
      </c>
      <c r="S187" s="159">
        <v>0</v>
      </c>
      <c r="T187" s="160">
        <f t="shared" si="20"/>
        <v>0</v>
      </c>
      <c r="U187" s="26"/>
      <c r="V187" s="26"/>
      <c r="W187" s="26"/>
      <c r="X187" s="26"/>
      <c r="Y187" s="26"/>
      <c r="Z187" s="26"/>
      <c r="AA187" s="26"/>
      <c r="AB187" s="26"/>
      <c r="AC187" s="26"/>
      <c r="AD187" s="26"/>
      <c r="AE187" s="26"/>
      <c r="AR187" s="161" t="s">
        <v>207</v>
      </c>
      <c r="AT187" s="161" t="s">
        <v>146</v>
      </c>
      <c r="AU187" s="161" t="s">
        <v>83</v>
      </c>
      <c r="AY187" s="14" t="s">
        <v>144</v>
      </c>
      <c r="BE187" s="162">
        <f t="shared" si="21"/>
        <v>0</v>
      </c>
      <c r="BF187" s="162">
        <f t="shared" si="22"/>
        <v>0</v>
      </c>
      <c r="BG187" s="162">
        <f t="shared" si="23"/>
        <v>0</v>
      </c>
      <c r="BH187" s="162">
        <f t="shared" si="24"/>
        <v>0</v>
      </c>
      <c r="BI187" s="162">
        <f t="shared" si="25"/>
        <v>0</v>
      </c>
      <c r="BJ187" s="14" t="s">
        <v>83</v>
      </c>
      <c r="BK187" s="162">
        <f t="shared" si="26"/>
        <v>0</v>
      </c>
      <c r="BL187" s="14" t="s">
        <v>207</v>
      </c>
      <c r="BM187" s="161" t="s">
        <v>589</v>
      </c>
    </row>
    <row r="188" spans="1:65" s="12" customFormat="1" ht="22.7" customHeight="1">
      <c r="B188" s="137"/>
      <c r="D188" s="138" t="s">
        <v>70</v>
      </c>
      <c r="E188" s="147" t="s">
        <v>629</v>
      </c>
      <c r="F188" s="147" t="s">
        <v>1551</v>
      </c>
      <c r="J188" s="148"/>
      <c r="L188" s="137"/>
      <c r="M188" s="141"/>
      <c r="N188" s="142"/>
      <c r="O188" s="142"/>
      <c r="P188" s="143">
        <f>SUM(P189:P191)</f>
        <v>0</v>
      </c>
      <c r="Q188" s="142"/>
      <c r="R188" s="143">
        <f>SUM(R189:R191)</f>
        <v>5.9700000000000005E-3</v>
      </c>
      <c r="S188" s="142"/>
      <c r="T188" s="144">
        <f>SUM(T189:T191)</f>
        <v>0</v>
      </c>
      <c r="AR188" s="138" t="s">
        <v>83</v>
      </c>
      <c r="AT188" s="145" t="s">
        <v>70</v>
      </c>
      <c r="AU188" s="145" t="s">
        <v>78</v>
      </c>
      <c r="AY188" s="138" t="s">
        <v>144</v>
      </c>
      <c r="BK188" s="146">
        <f>SUM(BK189:BK191)</f>
        <v>0</v>
      </c>
    </row>
    <row r="189" spans="1:65" s="2" customFormat="1" ht="24.2" customHeight="1">
      <c r="A189" s="26"/>
      <c r="B189" s="149"/>
      <c r="C189" s="150" t="s">
        <v>366</v>
      </c>
      <c r="D189" s="150" t="s">
        <v>146</v>
      </c>
      <c r="E189" s="151" t="s">
        <v>1817</v>
      </c>
      <c r="F189" s="152" t="s">
        <v>1818</v>
      </c>
      <c r="G189" s="153" t="s">
        <v>328</v>
      </c>
      <c r="H189" s="154">
        <v>6</v>
      </c>
      <c r="I189" s="155"/>
      <c r="J189" s="155"/>
      <c r="K189" s="156"/>
      <c r="L189" s="27"/>
      <c r="M189" s="157" t="s">
        <v>1</v>
      </c>
      <c r="N189" s="158" t="s">
        <v>37</v>
      </c>
      <c r="O189" s="159">
        <v>0</v>
      </c>
      <c r="P189" s="159">
        <f>O189*H189</f>
        <v>0</v>
      </c>
      <c r="Q189" s="159">
        <v>9.1666666666666695E-5</v>
      </c>
      <c r="R189" s="159">
        <f>Q189*H189</f>
        <v>5.5000000000000014E-4</v>
      </c>
      <c r="S189" s="159">
        <v>0</v>
      </c>
      <c r="T189" s="160">
        <f>S189*H189</f>
        <v>0</v>
      </c>
      <c r="U189" s="26"/>
      <c r="V189" s="26"/>
      <c r="W189" s="26"/>
      <c r="X189" s="26"/>
      <c r="Y189" s="26"/>
      <c r="Z189" s="26"/>
      <c r="AA189" s="26"/>
      <c r="AB189" s="26"/>
      <c r="AC189" s="26"/>
      <c r="AD189" s="26"/>
      <c r="AE189" s="26"/>
      <c r="AR189" s="161" t="s">
        <v>207</v>
      </c>
      <c r="AT189" s="161" t="s">
        <v>146</v>
      </c>
      <c r="AU189" s="161" t="s">
        <v>83</v>
      </c>
      <c r="AY189" s="14" t="s">
        <v>144</v>
      </c>
      <c r="BE189" s="162">
        <f>IF(N189="základná",J189,0)</f>
        <v>0</v>
      </c>
      <c r="BF189" s="162">
        <f>IF(N189="znížená",J189,0)</f>
        <v>0</v>
      </c>
      <c r="BG189" s="162">
        <f>IF(N189="zákl. prenesená",J189,0)</f>
        <v>0</v>
      </c>
      <c r="BH189" s="162">
        <f>IF(N189="zníž. prenesená",J189,0)</f>
        <v>0</v>
      </c>
      <c r="BI189" s="162">
        <f>IF(N189="nulová",J189,0)</f>
        <v>0</v>
      </c>
      <c r="BJ189" s="14" t="s">
        <v>83</v>
      </c>
      <c r="BK189" s="162">
        <f>ROUND(I189*H189,2)</f>
        <v>0</v>
      </c>
      <c r="BL189" s="14" t="s">
        <v>207</v>
      </c>
      <c r="BM189" s="161" t="s">
        <v>596</v>
      </c>
    </row>
    <row r="190" spans="1:65" s="2" customFormat="1" ht="37.700000000000003" customHeight="1">
      <c r="A190" s="26"/>
      <c r="B190" s="149"/>
      <c r="C190" s="150" t="s">
        <v>370</v>
      </c>
      <c r="D190" s="150" t="s">
        <v>146</v>
      </c>
      <c r="E190" s="151" t="s">
        <v>1819</v>
      </c>
      <c r="F190" s="152" t="s">
        <v>1820</v>
      </c>
      <c r="G190" s="153" t="s">
        <v>328</v>
      </c>
      <c r="H190" s="154">
        <v>42</v>
      </c>
      <c r="I190" s="155"/>
      <c r="J190" s="155"/>
      <c r="K190" s="156"/>
      <c r="L190" s="27"/>
      <c r="M190" s="157" t="s">
        <v>1</v>
      </c>
      <c r="N190" s="158" t="s">
        <v>37</v>
      </c>
      <c r="O190" s="159">
        <v>0</v>
      </c>
      <c r="P190" s="159">
        <f>O190*H190</f>
        <v>0</v>
      </c>
      <c r="Q190" s="159">
        <v>1.2E-4</v>
      </c>
      <c r="R190" s="159">
        <f>Q190*H190</f>
        <v>5.0400000000000002E-3</v>
      </c>
      <c r="S190" s="159">
        <v>0</v>
      </c>
      <c r="T190" s="160">
        <f>S190*H190</f>
        <v>0</v>
      </c>
      <c r="U190" s="26"/>
      <c r="V190" s="26"/>
      <c r="W190" s="26"/>
      <c r="X190" s="26"/>
      <c r="Y190" s="26"/>
      <c r="Z190" s="26"/>
      <c r="AA190" s="26"/>
      <c r="AB190" s="26"/>
      <c r="AC190" s="26"/>
      <c r="AD190" s="26"/>
      <c r="AE190" s="26"/>
      <c r="AR190" s="161" t="s">
        <v>207</v>
      </c>
      <c r="AT190" s="161" t="s">
        <v>146</v>
      </c>
      <c r="AU190" s="161" t="s">
        <v>83</v>
      </c>
      <c r="AY190" s="14" t="s">
        <v>144</v>
      </c>
      <c r="BE190" s="162">
        <f>IF(N190="základná",J190,0)</f>
        <v>0</v>
      </c>
      <c r="BF190" s="162">
        <f>IF(N190="znížená",J190,0)</f>
        <v>0</v>
      </c>
      <c r="BG190" s="162">
        <f>IF(N190="zákl. prenesená",J190,0)</f>
        <v>0</v>
      </c>
      <c r="BH190" s="162">
        <f>IF(N190="zníž. prenesená",J190,0)</f>
        <v>0</v>
      </c>
      <c r="BI190" s="162">
        <f>IF(N190="nulová",J190,0)</f>
        <v>0</v>
      </c>
      <c r="BJ190" s="14" t="s">
        <v>83</v>
      </c>
      <c r="BK190" s="162">
        <f>ROUND(I190*H190,2)</f>
        <v>0</v>
      </c>
      <c r="BL190" s="14" t="s">
        <v>207</v>
      </c>
      <c r="BM190" s="161" t="s">
        <v>605</v>
      </c>
    </row>
    <row r="191" spans="1:65" s="2" customFormat="1" ht="37.700000000000003" customHeight="1">
      <c r="A191" s="26"/>
      <c r="B191" s="149"/>
      <c r="C191" s="150" t="s">
        <v>374</v>
      </c>
      <c r="D191" s="150" t="s">
        <v>146</v>
      </c>
      <c r="E191" s="151" t="s">
        <v>1821</v>
      </c>
      <c r="F191" s="152" t="s">
        <v>1822</v>
      </c>
      <c r="G191" s="153" t="s">
        <v>328</v>
      </c>
      <c r="H191" s="154">
        <v>2</v>
      </c>
      <c r="I191" s="155"/>
      <c r="J191" s="155"/>
      <c r="K191" s="156"/>
      <c r="L191" s="27"/>
      <c r="M191" s="157" t="s">
        <v>1</v>
      </c>
      <c r="N191" s="158" t="s">
        <v>37</v>
      </c>
      <c r="O191" s="159">
        <v>0</v>
      </c>
      <c r="P191" s="159">
        <f>O191*H191</f>
        <v>0</v>
      </c>
      <c r="Q191" s="159">
        <v>1.9000000000000001E-4</v>
      </c>
      <c r="R191" s="159">
        <f>Q191*H191</f>
        <v>3.8000000000000002E-4</v>
      </c>
      <c r="S191" s="159">
        <v>0</v>
      </c>
      <c r="T191" s="160">
        <f>S191*H191</f>
        <v>0</v>
      </c>
      <c r="U191" s="26"/>
      <c r="V191" s="26"/>
      <c r="W191" s="26"/>
      <c r="X191" s="26"/>
      <c r="Y191" s="26"/>
      <c r="Z191" s="26"/>
      <c r="AA191" s="26"/>
      <c r="AB191" s="26"/>
      <c r="AC191" s="26"/>
      <c r="AD191" s="26"/>
      <c r="AE191" s="26"/>
      <c r="AR191" s="161" t="s">
        <v>207</v>
      </c>
      <c r="AT191" s="161" t="s">
        <v>146</v>
      </c>
      <c r="AU191" s="161" t="s">
        <v>83</v>
      </c>
      <c r="AY191" s="14" t="s">
        <v>144</v>
      </c>
      <c r="BE191" s="162">
        <f>IF(N191="základná",J191,0)</f>
        <v>0</v>
      </c>
      <c r="BF191" s="162">
        <f>IF(N191="znížená",J191,0)</f>
        <v>0</v>
      </c>
      <c r="BG191" s="162">
        <f>IF(N191="zákl. prenesená",J191,0)</f>
        <v>0</v>
      </c>
      <c r="BH191" s="162">
        <f>IF(N191="zníž. prenesená",J191,0)</f>
        <v>0</v>
      </c>
      <c r="BI191" s="162">
        <f>IF(N191="nulová",J191,0)</f>
        <v>0</v>
      </c>
      <c r="BJ191" s="14" t="s">
        <v>83</v>
      </c>
      <c r="BK191" s="162">
        <f>ROUND(I191*H191,2)</f>
        <v>0</v>
      </c>
      <c r="BL191" s="14" t="s">
        <v>207</v>
      </c>
      <c r="BM191" s="161" t="s">
        <v>612</v>
      </c>
    </row>
    <row r="192" spans="1:65" s="12" customFormat="1" ht="25.9" customHeight="1">
      <c r="B192" s="137"/>
      <c r="D192" s="138" t="s">
        <v>70</v>
      </c>
      <c r="E192" s="139" t="s">
        <v>649</v>
      </c>
      <c r="F192" s="139" t="s">
        <v>1559</v>
      </c>
      <c r="J192" s="140"/>
      <c r="L192" s="137"/>
      <c r="M192" s="141"/>
      <c r="N192" s="142"/>
      <c r="O192" s="142"/>
      <c r="P192" s="143">
        <f>P193</f>
        <v>0</v>
      </c>
      <c r="Q192" s="142"/>
      <c r="R192" s="143">
        <f>R193</f>
        <v>0</v>
      </c>
      <c r="S192" s="142"/>
      <c r="T192" s="144">
        <f>T193</f>
        <v>0</v>
      </c>
      <c r="AR192" s="138" t="s">
        <v>90</v>
      </c>
      <c r="AT192" s="145" t="s">
        <v>70</v>
      </c>
      <c r="AU192" s="145" t="s">
        <v>71</v>
      </c>
      <c r="AY192" s="138" t="s">
        <v>144</v>
      </c>
      <c r="BK192" s="146">
        <f>BK193</f>
        <v>0</v>
      </c>
    </row>
    <row r="193" spans="1:65" s="2" customFormat="1" ht="37.700000000000003" customHeight="1">
      <c r="A193" s="26"/>
      <c r="B193" s="149"/>
      <c r="C193" s="150" t="s">
        <v>378</v>
      </c>
      <c r="D193" s="150" t="s">
        <v>146</v>
      </c>
      <c r="E193" s="151" t="s">
        <v>1823</v>
      </c>
      <c r="F193" s="197" t="s">
        <v>1824</v>
      </c>
      <c r="G193" s="153" t="s">
        <v>653</v>
      </c>
      <c r="H193" s="154">
        <v>16</v>
      </c>
      <c r="I193" s="155"/>
      <c r="J193" s="155"/>
      <c r="K193" s="156"/>
      <c r="L193" s="27"/>
      <c r="M193" s="157" t="s">
        <v>1</v>
      </c>
      <c r="N193" s="158" t="s">
        <v>37</v>
      </c>
      <c r="O193" s="159">
        <v>0</v>
      </c>
      <c r="P193" s="159">
        <f>O193*H193</f>
        <v>0</v>
      </c>
      <c r="Q193" s="159">
        <v>0</v>
      </c>
      <c r="R193" s="159">
        <f>Q193*H193</f>
        <v>0</v>
      </c>
      <c r="S193" s="159">
        <v>0</v>
      </c>
      <c r="T193" s="160">
        <f>S193*H193</f>
        <v>0</v>
      </c>
      <c r="U193" s="26"/>
      <c r="V193" s="26"/>
      <c r="W193" s="26"/>
      <c r="X193" s="26"/>
      <c r="Y193" s="26"/>
      <c r="Z193" s="26"/>
      <c r="AA193" s="26"/>
      <c r="AB193" s="26"/>
      <c r="AC193" s="26"/>
      <c r="AD193" s="26"/>
      <c r="AE193" s="26"/>
      <c r="AR193" s="161" t="s">
        <v>654</v>
      </c>
      <c r="AT193" s="161" t="s">
        <v>146</v>
      </c>
      <c r="AU193" s="161" t="s">
        <v>78</v>
      </c>
      <c r="AY193" s="14" t="s">
        <v>144</v>
      </c>
      <c r="BE193" s="162">
        <f>IF(N193="základná",J193,0)</f>
        <v>0</v>
      </c>
      <c r="BF193" s="162">
        <f>IF(N193="znížená",J193,0)</f>
        <v>0</v>
      </c>
      <c r="BG193" s="162">
        <f>IF(N193="zákl. prenesená",J193,0)</f>
        <v>0</v>
      </c>
      <c r="BH193" s="162">
        <f>IF(N193="zníž. prenesená",J193,0)</f>
        <v>0</v>
      </c>
      <c r="BI193" s="162">
        <f>IF(N193="nulová",J193,0)</f>
        <v>0</v>
      </c>
      <c r="BJ193" s="14" t="s">
        <v>83</v>
      </c>
      <c r="BK193" s="162">
        <f>ROUND(I193*H193,2)</f>
        <v>0</v>
      </c>
      <c r="BL193" s="14" t="s">
        <v>654</v>
      </c>
      <c r="BM193" s="161" t="s">
        <v>619</v>
      </c>
    </row>
    <row r="194" spans="1:65" s="12" customFormat="1" ht="25.9" customHeight="1">
      <c r="B194" s="137"/>
      <c r="D194" s="138" t="s">
        <v>70</v>
      </c>
      <c r="E194" s="139" t="s">
        <v>966</v>
      </c>
      <c r="F194" s="139" t="s">
        <v>1825</v>
      </c>
      <c r="J194" s="140"/>
      <c r="L194" s="137"/>
      <c r="M194" s="141"/>
      <c r="N194" s="142"/>
      <c r="O194" s="142"/>
      <c r="P194" s="143">
        <f>P195</f>
        <v>0</v>
      </c>
      <c r="Q194" s="142"/>
      <c r="R194" s="143">
        <f>R195</f>
        <v>0</v>
      </c>
      <c r="S194" s="142"/>
      <c r="T194" s="144">
        <f>T195</f>
        <v>0</v>
      </c>
      <c r="AR194" s="138" t="s">
        <v>90</v>
      </c>
      <c r="AT194" s="145" t="s">
        <v>70</v>
      </c>
      <c r="AU194" s="145" t="s">
        <v>71</v>
      </c>
      <c r="AY194" s="138" t="s">
        <v>144</v>
      </c>
      <c r="BK194" s="146">
        <f>BK195</f>
        <v>0</v>
      </c>
    </row>
    <row r="195" spans="1:65" s="2" customFormat="1" ht="16.5" customHeight="1">
      <c r="A195" s="26"/>
      <c r="B195" s="149"/>
      <c r="C195" s="150" t="s">
        <v>382</v>
      </c>
      <c r="D195" s="150" t="s">
        <v>146</v>
      </c>
      <c r="E195" s="151" t="s">
        <v>1826</v>
      </c>
      <c r="F195" s="197" t="s">
        <v>1827</v>
      </c>
      <c r="G195" s="203" t="s">
        <v>1828</v>
      </c>
      <c r="H195" s="154">
        <v>10</v>
      </c>
      <c r="I195" s="155"/>
      <c r="J195" s="155"/>
      <c r="K195" s="156"/>
      <c r="L195" s="205"/>
      <c r="M195" s="206"/>
      <c r="N195" s="207"/>
      <c r="O195" s="208"/>
      <c r="P195" s="208"/>
      <c r="Q195" s="208"/>
      <c r="R195" s="208"/>
      <c r="S195" s="208"/>
      <c r="T195" s="209"/>
      <c r="U195" s="202"/>
      <c r="V195" s="202"/>
      <c r="W195" s="202"/>
      <c r="X195" s="26"/>
      <c r="Y195" s="26"/>
      <c r="Z195" s="26"/>
      <c r="AA195" s="26"/>
      <c r="AB195" s="26"/>
      <c r="AC195" s="26"/>
      <c r="AD195" s="26"/>
      <c r="AE195" s="26"/>
      <c r="AR195" s="161" t="s">
        <v>654</v>
      </c>
      <c r="AT195" s="161" t="s">
        <v>146</v>
      </c>
      <c r="AU195" s="161" t="s">
        <v>78</v>
      </c>
      <c r="AY195" s="14" t="s">
        <v>144</v>
      </c>
      <c r="BE195" s="162">
        <f>IF(N195="základná",J195,0)</f>
        <v>0</v>
      </c>
      <c r="BF195" s="162">
        <f>IF(N195="znížená",J195,0)</f>
        <v>0</v>
      </c>
      <c r="BG195" s="162">
        <f>IF(N195="zákl. prenesená",J195,0)</f>
        <v>0</v>
      </c>
      <c r="BH195" s="162">
        <f>IF(N195="zníž. prenesená",J195,0)</f>
        <v>0</v>
      </c>
      <c r="BI195" s="162">
        <f>IF(N195="nulová",J195,0)</f>
        <v>0</v>
      </c>
      <c r="BJ195" s="14" t="s">
        <v>83</v>
      </c>
      <c r="BK195" s="162">
        <f>ROUND(I195*H195,2)</f>
        <v>0</v>
      </c>
      <c r="BL195" s="14" t="s">
        <v>654</v>
      </c>
      <c r="BM195" s="161" t="s">
        <v>625</v>
      </c>
    </row>
    <row r="196" spans="1:65" s="2" customFormat="1" ht="6.95" customHeight="1">
      <c r="A196" s="26"/>
      <c r="B196" s="44"/>
      <c r="C196" s="45"/>
      <c r="D196" s="45"/>
      <c r="E196" s="45"/>
      <c r="F196" s="45"/>
      <c r="G196" s="45"/>
      <c r="H196" s="45"/>
      <c r="I196" s="45"/>
      <c r="J196" s="45"/>
      <c r="K196" s="45"/>
      <c r="L196" s="27"/>
      <c r="M196" s="26"/>
      <c r="O196" s="26"/>
      <c r="P196" s="26"/>
      <c r="Q196" s="26"/>
      <c r="R196" s="26"/>
      <c r="S196" s="26"/>
      <c r="T196" s="26"/>
      <c r="U196" s="26"/>
      <c r="V196" s="26"/>
      <c r="W196" s="26"/>
      <c r="X196" s="26"/>
      <c r="Y196" s="26"/>
      <c r="Z196" s="26"/>
      <c r="AA196" s="26"/>
      <c r="AB196" s="26"/>
      <c r="AC196" s="26"/>
      <c r="AD196" s="26"/>
      <c r="AE196" s="26"/>
    </row>
  </sheetData>
  <autoFilter ref="C126:K195"/>
  <mergeCells count="12">
    <mergeCell ref="E119:H119"/>
    <mergeCell ref="L2:V2"/>
    <mergeCell ref="E85:H85"/>
    <mergeCell ref="E87:H87"/>
    <mergeCell ref="E89:H89"/>
    <mergeCell ref="E115:H115"/>
    <mergeCell ref="E117:H11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BE6A42C0D2D2B42B23C0DBEC6690C7A" ma:contentTypeVersion="4" ma:contentTypeDescription="Umožňuje vytvoriť nový dokument." ma:contentTypeScope="" ma:versionID="5b44f5c671b0ac3daf538c78b7f43218">
  <xsd:schema xmlns:xsd="http://www.w3.org/2001/XMLSchema" xmlns:xs="http://www.w3.org/2001/XMLSchema" xmlns:p="http://schemas.microsoft.com/office/2006/metadata/properties" xmlns:ns2="f5989147-848d-48d2-ae59-80d800a8233c" xmlns:ns3="7d7cdc55-6ebe-4ecb-a43c-ecb324da520f" targetNamespace="http://schemas.microsoft.com/office/2006/metadata/properties" ma:root="true" ma:fieldsID="ed75ac4093697e70359f64ec070ca2a1" ns2:_="" ns3:_="">
    <xsd:import namespace="f5989147-848d-48d2-ae59-80d800a8233c"/>
    <xsd:import namespace="7d7cdc55-6ebe-4ecb-a43c-ecb324da520f"/>
    <xsd:element name="properties">
      <xsd:complexType>
        <xsd:sequence>
          <xsd:element name="documentManagement">
            <xsd:complexType>
              <xsd:all>
                <xsd:element ref="ns2:Kraj" minOccurs="0"/>
                <xsd:element ref="ns3:SharedWithUsers" minOccurs="0"/>
                <xsd:element ref="ns3:SharedWithDetails" minOccurs="0"/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989147-848d-48d2-ae59-80d800a8233c" elementFormDefault="qualified">
    <xsd:import namespace="http://schemas.microsoft.com/office/2006/documentManagement/types"/>
    <xsd:import namespace="http://schemas.microsoft.com/office/infopath/2007/PartnerControls"/>
    <xsd:element name="Kraj" ma:index="8" nillable="true" ma:displayName="Kraj" ma:internalName="Kraj">
      <xsd:simpleType>
        <xsd:restriction base="dms:Text">
          <xsd:maxLength value="255"/>
        </xsd:restriction>
      </xsd:simpleType>
    </xsd:element>
    <xsd:element name="D_x00e1_tum" ma:index="11" nillable="true" ma:displayName="Dátum" ma:default="[today]" ma:format="DateOnly" ma:internalName="D_x00e1_tum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7cdc55-6ebe-4ecb-a43c-ecb324da520f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f5989147-848d-48d2-ae59-80d800a8233c">2023-06-20T08:06:55+00:00</D_x00e1_tum>
    <Kraj xmlns="f5989147-848d-48d2-ae59-80d800a8233c" xsi:nil="true"/>
  </documentManagement>
</p:properties>
</file>

<file path=customXml/itemProps1.xml><?xml version="1.0" encoding="utf-8"?>
<ds:datastoreItem xmlns:ds="http://schemas.openxmlformats.org/officeDocument/2006/customXml" ds:itemID="{0397B42D-4AE9-4A01-B145-4F20F0789B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989147-848d-48d2-ae59-80d800a8233c"/>
    <ds:schemaRef ds:uri="7d7cdc55-6ebe-4ecb-a43c-ecb324da52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9F231A1-7E4F-4CDC-8413-FE1C3A0D279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BA3CE89-C017-47DC-9067-634B2B842206}">
  <ds:schemaRefs>
    <ds:schemaRef ds:uri="http://schemas.microsoft.com/office/2006/documentManagement/types"/>
    <ds:schemaRef ds:uri="7d7cdc55-6ebe-4ecb-a43c-ecb324da520f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f5989147-848d-48d2-ae59-80d800a8233c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Rekapitulácia stavby</vt:lpstr>
      <vt:lpstr>1 - Architektonicko stave...</vt:lpstr>
      <vt:lpstr>2 - Vzduchotechnika</vt:lpstr>
      <vt:lpstr>3 - Meranie a regulácia</vt:lpstr>
      <vt:lpstr>4 - Ústredné vykurovanie</vt:lpstr>
      <vt:lpstr>5 - Zdravotechnika</vt:lpstr>
      <vt:lpstr>6 - Odberné plynové zaria...</vt:lpstr>
      <vt:lpstr>'1 - Architektonicko stave...'!Názvy_tlače</vt:lpstr>
      <vt:lpstr>'2 - Vzduchotechnika'!Názvy_tlače</vt:lpstr>
      <vt:lpstr>'3 - Meranie a regulácia'!Názvy_tlače</vt:lpstr>
      <vt:lpstr>'4 - Ústredné vykurovanie'!Názvy_tlače</vt:lpstr>
      <vt:lpstr>'5 - Zdravotechnika'!Názvy_tlače</vt:lpstr>
      <vt:lpstr>'6 - Odberné plynové zaria...'!Názvy_tlače</vt:lpstr>
      <vt:lpstr>'Rekapitulácia stavby'!Názvy_tlače</vt:lpstr>
      <vt:lpstr>'1 - Architektonicko stave...'!Oblasť_tlače</vt:lpstr>
      <vt:lpstr>'2 - Vzduchotechnika'!Oblasť_tlače</vt:lpstr>
      <vt:lpstr>'3 - Meranie a regulácia'!Oblasť_tlače</vt:lpstr>
      <vt:lpstr>'4 - Ústredné vykurovanie'!Oblasť_tlače</vt:lpstr>
      <vt:lpstr>'5 - Zdravotechnika'!Oblasť_tlače</vt:lpstr>
      <vt:lpstr>'6 - Odberné plynové zaria...'!Oblasť_tlače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DESKTOP-TGQHBCC\PC</dc:creator>
  <cp:lastModifiedBy>Roman Novosad</cp:lastModifiedBy>
  <dcterms:created xsi:type="dcterms:W3CDTF">2023-03-29T15:08:24Z</dcterms:created>
  <dcterms:modified xsi:type="dcterms:W3CDTF">2023-06-22T08:29:27Z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0x010100ABE6A42C0D2D2B42B23C0DBEC6690C7A</vt:lpwstr>
  </property>
</Properties>
</file>